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HP\04_syuki\R7\"/>
    </mc:Choice>
  </mc:AlternateContent>
  <xr:revisionPtr revIDLastSave="0" documentId="13_ncr:1_{52747A60-372B-40F8-9F2C-DAD46489FB2C}" xr6:coauthVersionLast="47" xr6:coauthVersionMax="47" xr10:uidLastSave="{00000000-0000-0000-0000-000000000000}"/>
  <bookViews>
    <workbookView xWindow="-120" yWindow="-120" windowWidth="20730" windowHeight="11040" tabRatio="860" activeTab="10" xr2:uid="{00000000-000D-0000-FFFF-FFFF00000000}"/>
  </bookViews>
  <sheets>
    <sheet name="男子結果1日目" sheetId="2" r:id="rId1"/>
    <sheet name="女子結果1日目" sheetId="5" r:id="rId2"/>
    <sheet name="男子結果2日目" sheetId="1" r:id="rId3"/>
    <sheet name="女子結果2日目" sheetId="6" r:id="rId4"/>
    <sheet name="男子結果3日目" sheetId="10" state="hidden" r:id="rId5"/>
    <sheet name="女子結果3日目" sheetId="7" state="hidden" r:id="rId6"/>
    <sheet name="msystem" sheetId="13" state="hidden" r:id="rId7"/>
    <sheet name="fsystem" sheetId="16" state="hidden" r:id="rId8"/>
    <sheet name="mgamedata" sheetId="14" state="hidden" r:id="rId9"/>
    <sheet name="fgamedata" sheetId="17" state="hidden" r:id="rId10"/>
    <sheet name="男子勝ち上がり" sheetId="18" r:id="rId11"/>
    <sheet name="女子勝ち上がり" sheetId="19" r:id="rId12"/>
  </sheets>
  <definedNames>
    <definedName name="_xlnm.Print_Area" localSheetId="1">女子結果1日目!$A$1:$K$52</definedName>
    <definedName name="_xlnm.Print_Area" localSheetId="3">女子結果2日目!$A$1:$K$52</definedName>
    <definedName name="_xlnm.Print_Area" localSheetId="5">女子結果3日目!$A$1:$K$54</definedName>
    <definedName name="_xlnm.Print_Area" localSheetId="11">女子勝ち上がり!$A$1:$S$58</definedName>
    <definedName name="_xlnm.Print_Area" localSheetId="0">男子結果1日目!$A$1:$K$59</definedName>
    <definedName name="_xlnm.Print_Area" localSheetId="2">男子結果2日目!$A$1:$K$52</definedName>
    <definedName name="_xlnm.Print_Area" localSheetId="4">男子結果3日目!$A$1:$K$52</definedName>
    <definedName name="_xlnm.Print_Area" localSheetId="10">男子勝ち上がり!$A$1:$S$58</definedName>
    <definedName name="参加校数" localSheetId="11">女子勝ち上がり!#REF!</definedName>
    <definedName name="参加校数" localSheetId="10">男子勝ち上がり!#REF!</definedName>
    <definedName name="参加校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7" i="19" l="1"/>
  <c r="Q44" i="19"/>
  <c r="P44" i="19"/>
  <c r="D44" i="19"/>
  <c r="C44" i="19"/>
  <c r="Q40" i="19"/>
  <c r="P40" i="19"/>
  <c r="D40" i="19"/>
  <c r="C40" i="19"/>
  <c r="D35" i="19"/>
  <c r="C35" i="19"/>
  <c r="Q33" i="19"/>
  <c r="P33" i="19"/>
  <c r="D33" i="19"/>
  <c r="C33" i="19"/>
  <c r="Q29" i="19"/>
  <c r="P29" i="19"/>
  <c r="D29" i="19"/>
  <c r="C29" i="19"/>
  <c r="Q25" i="19"/>
  <c r="P25" i="19"/>
  <c r="D25" i="19"/>
  <c r="C25" i="19"/>
  <c r="Q22" i="19"/>
  <c r="P22" i="19"/>
  <c r="Q21" i="19"/>
  <c r="P21" i="19"/>
  <c r="D21" i="19"/>
  <c r="C21" i="19"/>
  <c r="Q18" i="19"/>
  <c r="P18" i="19"/>
  <c r="Q17" i="19"/>
  <c r="P17" i="19"/>
  <c r="D17" i="19"/>
  <c r="C17" i="19"/>
  <c r="Q13" i="19"/>
  <c r="P13" i="19"/>
  <c r="Q10" i="19"/>
  <c r="P10" i="19"/>
  <c r="D8" i="19"/>
  <c r="C8" i="19"/>
  <c r="Q6" i="19"/>
  <c r="P6" i="19"/>
  <c r="Q47" i="18"/>
  <c r="Q44" i="18"/>
  <c r="P44" i="18"/>
  <c r="D44" i="18"/>
  <c r="C44" i="18"/>
  <c r="Q40" i="18"/>
  <c r="P40" i="18"/>
  <c r="D40" i="18"/>
  <c r="C40" i="18"/>
  <c r="D35" i="18"/>
  <c r="C35" i="18"/>
  <c r="Q33" i="18"/>
  <c r="P33" i="18"/>
  <c r="D33" i="18"/>
  <c r="C33" i="18"/>
  <c r="Q29" i="18"/>
  <c r="P29" i="18"/>
  <c r="D29" i="18"/>
  <c r="C29" i="18"/>
  <c r="Q25" i="18"/>
  <c r="P25" i="18"/>
  <c r="D25" i="18"/>
  <c r="C25" i="18"/>
  <c r="Q22" i="18"/>
  <c r="P22" i="18"/>
  <c r="Q21" i="18"/>
  <c r="P21" i="18"/>
  <c r="D21" i="18"/>
  <c r="C21" i="18"/>
  <c r="Q18" i="18"/>
  <c r="P18" i="18"/>
  <c r="Q17" i="18"/>
  <c r="P17" i="18"/>
  <c r="D17" i="18"/>
  <c r="C17" i="18"/>
  <c r="Q13" i="18"/>
  <c r="P13" i="18"/>
  <c r="Q10" i="18"/>
  <c r="P10" i="18"/>
  <c r="D10" i="18"/>
  <c r="C10" i="18"/>
  <c r="Q6" i="18"/>
  <c r="P6" i="18"/>
  <c r="D6" i="18"/>
  <c r="C6" i="18"/>
  <c r="D4" i="6" l="1"/>
  <c r="G7" i="19" s="1"/>
  <c r="D11" i="6"/>
  <c r="G30" i="19" s="1"/>
  <c r="D18" i="6"/>
  <c r="M7" i="19" s="1"/>
  <c r="D25" i="6"/>
  <c r="M30" i="19" s="1"/>
  <c r="D32" i="6"/>
  <c r="D39" i="6"/>
  <c r="D46" i="6"/>
  <c r="D53" i="6"/>
  <c r="H39" i="5" l="1"/>
  <c r="F45" i="19" s="1"/>
  <c r="D4" i="2"/>
  <c r="F28" i="18" s="1"/>
  <c r="D11" i="2"/>
  <c r="F39" i="18" s="1"/>
  <c r="D18" i="2"/>
  <c r="N5" i="18" s="1"/>
  <c r="D25" i="2"/>
  <c r="N28" i="18" s="1"/>
  <c r="D32" i="2"/>
  <c r="F16" i="18" s="1"/>
  <c r="D39" i="2"/>
  <c r="N39" i="18" s="1"/>
  <c r="D46" i="2"/>
  <c r="F5" i="18" s="1"/>
  <c r="F3" i="13" l="1"/>
  <c r="D3" i="13"/>
  <c r="D2" i="13"/>
  <c r="L3" i="17" l="1"/>
  <c r="L4" i="17"/>
  <c r="M4" i="17" s="1"/>
  <c r="L5" i="17"/>
  <c r="L6" i="17"/>
  <c r="L7" i="17"/>
  <c r="L8" i="17"/>
  <c r="M8" i="17" s="1"/>
  <c r="L9" i="17"/>
  <c r="N9" i="17" s="1"/>
  <c r="L10" i="17"/>
  <c r="L11" i="17"/>
  <c r="L12" i="17"/>
  <c r="O12" i="17" s="1"/>
  <c r="L13" i="17"/>
  <c r="M13" i="17" s="1"/>
  <c r="L14" i="17"/>
  <c r="L15" i="17"/>
  <c r="L16" i="17"/>
  <c r="O16" i="17" s="1"/>
  <c r="L17" i="17"/>
  <c r="O17" i="17" s="1"/>
  <c r="L18" i="17"/>
  <c r="L19" i="17"/>
  <c r="L20" i="17"/>
  <c r="O20" i="17" s="1"/>
  <c r="L21" i="17"/>
  <c r="N21" i="17" s="1"/>
  <c r="L22" i="17"/>
  <c r="L23" i="17"/>
  <c r="L24" i="17"/>
  <c r="O24" i="17" s="1"/>
  <c r="L25" i="17"/>
  <c r="N25" i="17" s="1"/>
  <c r="L2" i="17"/>
  <c r="G3" i="17"/>
  <c r="H3" i="17" s="1"/>
  <c r="G4" i="17"/>
  <c r="G5" i="17"/>
  <c r="H5" i="17" s="1"/>
  <c r="G6" i="17"/>
  <c r="H6" i="17" s="1"/>
  <c r="G7" i="17"/>
  <c r="H7" i="17" s="1"/>
  <c r="G8" i="17"/>
  <c r="H8" i="17" s="1"/>
  <c r="G9" i="17"/>
  <c r="H9" i="17" s="1"/>
  <c r="G10" i="17"/>
  <c r="H10" i="17" s="1"/>
  <c r="G11" i="17"/>
  <c r="H11" i="17" s="1"/>
  <c r="G12" i="17"/>
  <c r="H12" i="17" s="1"/>
  <c r="G13" i="17"/>
  <c r="H13" i="17" s="1"/>
  <c r="G14" i="17"/>
  <c r="I14" i="17" s="1"/>
  <c r="G15" i="17"/>
  <c r="I15" i="17" s="1"/>
  <c r="G16" i="17"/>
  <c r="I16" i="17" s="1"/>
  <c r="G17" i="17"/>
  <c r="J17" i="17" s="1"/>
  <c r="G18" i="17"/>
  <c r="I18" i="17" s="1"/>
  <c r="G19" i="17"/>
  <c r="J19" i="17" s="1"/>
  <c r="G20" i="17"/>
  <c r="I20" i="17" s="1"/>
  <c r="G21" i="17"/>
  <c r="I21" i="17" s="1"/>
  <c r="G22" i="17"/>
  <c r="I22" i="17" s="1"/>
  <c r="G23" i="17"/>
  <c r="J23" i="17" s="1"/>
  <c r="G24" i="17"/>
  <c r="I24" i="17" s="1"/>
  <c r="G25" i="17"/>
  <c r="J25" i="17" s="1"/>
  <c r="G2" i="17"/>
  <c r="B2" i="17"/>
  <c r="C2" i="17" s="1"/>
  <c r="B25" i="17"/>
  <c r="E25" i="17" s="1"/>
  <c r="B3" i="17"/>
  <c r="C3" i="17" s="1"/>
  <c r="B4" i="17"/>
  <c r="C4" i="17" s="1"/>
  <c r="B5" i="17"/>
  <c r="B6" i="17"/>
  <c r="C6" i="17" s="1"/>
  <c r="B7" i="17"/>
  <c r="B8" i="17"/>
  <c r="C8" i="17" s="1"/>
  <c r="B9" i="17"/>
  <c r="C9" i="17" s="1"/>
  <c r="B10" i="17"/>
  <c r="C10" i="17" s="1"/>
  <c r="B11" i="17"/>
  <c r="B12" i="17"/>
  <c r="E12" i="17" s="1"/>
  <c r="B13" i="17"/>
  <c r="D13" i="17" s="1"/>
  <c r="B14" i="17"/>
  <c r="C14" i="17" s="1"/>
  <c r="B15" i="17"/>
  <c r="C15" i="17" s="1"/>
  <c r="B16" i="17"/>
  <c r="C16" i="17" s="1"/>
  <c r="B17" i="17"/>
  <c r="C17" i="17" s="1"/>
  <c r="B18" i="17"/>
  <c r="C18" i="17" s="1"/>
  <c r="B19" i="17"/>
  <c r="E19" i="17" s="1"/>
  <c r="B20" i="17"/>
  <c r="E20" i="17" s="1"/>
  <c r="B21" i="17"/>
  <c r="E21" i="17" s="1"/>
  <c r="B22" i="17"/>
  <c r="E22" i="17" s="1"/>
  <c r="B23" i="17"/>
  <c r="E23" i="17" s="1"/>
  <c r="B24" i="17"/>
  <c r="D24" i="17" s="1"/>
  <c r="L3" i="14"/>
  <c r="L4" i="14"/>
  <c r="L5" i="14"/>
  <c r="L6" i="14"/>
  <c r="M6" i="14" s="1"/>
  <c r="L7" i="14"/>
  <c r="M7" i="14" s="1"/>
  <c r="L8" i="14"/>
  <c r="N8" i="14" s="1"/>
  <c r="L9" i="14"/>
  <c r="O9" i="14" s="1"/>
  <c r="L10" i="14"/>
  <c r="L11" i="14"/>
  <c r="M11" i="14" s="1"/>
  <c r="L12" i="14"/>
  <c r="N12" i="14" s="1"/>
  <c r="L13" i="14"/>
  <c r="O13" i="14" s="1"/>
  <c r="L14" i="14"/>
  <c r="O14" i="14" s="1"/>
  <c r="L15" i="14"/>
  <c r="N15" i="14" s="1"/>
  <c r="L16" i="14"/>
  <c r="N16" i="14" s="1"/>
  <c r="L17" i="14"/>
  <c r="O17" i="14" s="1"/>
  <c r="L18" i="14"/>
  <c r="L19" i="14"/>
  <c r="M19" i="14" s="1"/>
  <c r="L20" i="14"/>
  <c r="N20" i="14" s="1"/>
  <c r="L21" i="14"/>
  <c r="O21" i="14" s="1"/>
  <c r="L22" i="14"/>
  <c r="M22" i="14" s="1"/>
  <c r="L23" i="14"/>
  <c r="O23" i="14" s="1"/>
  <c r="L24" i="14"/>
  <c r="N24" i="14" s="1"/>
  <c r="L25" i="14"/>
  <c r="O25" i="14" s="1"/>
  <c r="L2" i="14"/>
  <c r="G3" i="14"/>
  <c r="H3" i="14" s="1"/>
  <c r="G4" i="14"/>
  <c r="H4" i="14" s="1"/>
  <c r="G5" i="14"/>
  <c r="H5" i="14" s="1"/>
  <c r="G6" i="14"/>
  <c r="H6" i="14" s="1"/>
  <c r="G7" i="14"/>
  <c r="H7" i="14" s="1"/>
  <c r="G8" i="14"/>
  <c r="H8" i="14" s="1"/>
  <c r="G9" i="14"/>
  <c r="H9" i="14" s="1"/>
  <c r="G10" i="14"/>
  <c r="H10" i="14" s="1"/>
  <c r="G11" i="14"/>
  <c r="H11" i="14" s="1"/>
  <c r="G12" i="14"/>
  <c r="H12" i="14" s="1"/>
  <c r="G13" i="14"/>
  <c r="H13" i="14" s="1"/>
  <c r="G14" i="14"/>
  <c r="I14" i="14" s="1"/>
  <c r="G15" i="14"/>
  <c r="H15" i="14" s="1"/>
  <c r="G16" i="14"/>
  <c r="H16" i="14" s="1"/>
  <c r="G17" i="14"/>
  <c r="H17" i="14" s="1"/>
  <c r="G18" i="14"/>
  <c r="H18" i="14" s="1"/>
  <c r="G19" i="14"/>
  <c r="H19" i="14" s="1"/>
  <c r="G20" i="14"/>
  <c r="I20" i="14" s="1"/>
  <c r="G21" i="14"/>
  <c r="H21" i="14" s="1"/>
  <c r="G22" i="14"/>
  <c r="I22" i="14" s="1"/>
  <c r="G23" i="14"/>
  <c r="H23" i="14" s="1"/>
  <c r="G24" i="14"/>
  <c r="I24" i="14" s="1"/>
  <c r="G25" i="14"/>
  <c r="H25" i="14" s="1"/>
  <c r="G2" i="14"/>
  <c r="B2" i="14"/>
  <c r="B3" i="14"/>
  <c r="C3" i="14" s="1"/>
  <c r="B4" i="14"/>
  <c r="C4" i="14" s="1"/>
  <c r="B5" i="14"/>
  <c r="C5" i="14" s="1"/>
  <c r="B6" i="14"/>
  <c r="C6" i="14" s="1"/>
  <c r="B7" i="14"/>
  <c r="C7" i="14" s="1"/>
  <c r="B8" i="14"/>
  <c r="C8" i="14" s="1"/>
  <c r="B9" i="14"/>
  <c r="C9" i="14" s="1"/>
  <c r="B10" i="14"/>
  <c r="C10" i="14" s="1"/>
  <c r="B11" i="14"/>
  <c r="C11" i="14" s="1"/>
  <c r="B12" i="14"/>
  <c r="C12" i="14" s="1"/>
  <c r="B13" i="14"/>
  <c r="E13" i="14" s="1"/>
  <c r="B14" i="14"/>
  <c r="E14" i="14" s="1"/>
  <c r="B15" i="14"/>
  <c r="D15" i="14" s="1"/>
  <c r="B16" i="14"/>
  <c r="D16" i="14" s="1"/>
  <c r="B17" i="14"/>
  <c r="C17" i="14" s="1"/>
  <c r="B18" i="14"/>
  <c r="C18" i="14" s="1"/>
  <c r="B19" i="14"/>
  <c r="E19" i="14" s="1"/>
  <c r="B20" i="14"/>
  <c r="C20" i="14" s="1"/>
  <c r="B21" i="14"/>
  <c r="C21" i="14" s="1"/>
  <c r="B22" i="14"/>
  <c r="C22" i="14" s="1"/>
  <c r="B23" i="14"/>
  <c r="C23" i="14" s="1"/>
  <c r="B24" i="14"/>
  <c r="D24" i="14" s="1"/>
  <c r="B25" i="14"/>
  <c r="C25" i="14" s="1"/>
  <c r="O23" i="17"/>
  <c r="N23" i="17"/>
  <c r="M23" i="17"/>
  <c r="O22" i="17"/>
  <c r="N22" i="17"/>
  <c r="M22" i="17"/>
  <c r="J20" i="17"/>
  <c r="O19" i="17"/>
  <c r="N19" i="17"/>
  <c r="M19" i="17"/>
  <c r="O18" i="17"/>
  <c r="N18" i="17"/>
  <c r="M18" i="17"/>
  <c r="N16" i="17"/>
  <c r="M16" i="17"/>
  <c r="O15" i="17"/>
  <c r="N15" i="17"/>
  <c r="M15" i="17"/>
  <c r="O14" i="17"/>
  <c r="N14" i="17"/>
  <c r="M14" i="17"/>
  <c r="N13" i="17"/>
  <c r="M12" i="17"/>
  <c r="O11" i="17"/>
  <c r="N11" i="17"/>
  <c r="M11" i="17"/>
  <c r="O10" i="17"/>
  <c r="N10" i="17"/>
  <c r="M10" i="17"/>
  <c r="O9" i="17"/>
  <c r="O8" i="17"/>
  <c r="N8" i="17"/>
  <c r="O7" i="17"/>
  <c r="N7" i="17"/>
  <c r="M7" i="17"/>
  <c r="O6" i="17"/>
  <c r="N6" i="17"/>
  <c r="M6" i="17"/>
  <c r="H4" i="17"/>
  <c r="M3" i="17"/>
  <c r="M2" i="17"/>
  <c r="M3" i="14"/>
  <c r="M10" i="14"/>
  <c r="N10" i="14"/>
  <c r="O10" i="14"/>
  <c r="N11" i="14"/>
  <c r="O11" i="14"/>
  <c r="M14" i="14"/>
  <c r="M18" i="14"/>
  <c r="N18" i="14"/>
  <c r="O18" i="14"/>
  <c r="E17" i="17" l="1"/>
  <c r="H17" i="17"/>
  <c r="H25" i="17"/>
  <c r="I17" i="17"/>
  <c r="I25" i="17"/>
  <c r="D17" i="17"/>
  <c r="D13" i="14"/>
  <c r="C13" i="14"/>
  <c r="E21" i="14"/>
  <c r="D21" i="14"/>
  <c r="O19" i="14"/>
  <c r="N19" i="14"/>
  <c r="N23" i="14"/>
  <c r="M15" i="14"/>
  <c r="M24" i="14"/>
  <c r="M20" i="14"/>
  <c r="N14" i="14"/>
  <c r="O7" i="14"/>
  <c r="M23" i="14"/>
  <c r="N7" i="14"/>
  <c r="O22" i="14"/>
  <c r="O6" i="14"/>
  <c r="N22" i="14"/>
  <c r="O15" i="14"/>
  <c r="N6" i="14"/>
  <c r="O21" i="17"/>
  <c r="N12" i="17"/>
  <c r="M25" i="17"/>
  <c r="M20" i="17"/>
  <c r="M24" i="17"/>
  <c r="H14" i="17"/>
  <c r="H19" i="17"/>
  <c r="D19" i="14"/>
  <c r="C19" i="14"/>
  <c r="D15" i="17"/>
  <c r="D25" i="17"/>
  <c r="D18" i="17"/>
  <c r="E10" i="14"/>
  <c r="D10" i="14"/>
  <c r="D18" i="14"/>
  <c r="E11" i="14"/>
  <c r="E17" i="14"/>
  <c r="D17" i="14"/>
  <c r="D25" i="14"/>
  <c r="C16" i="14"/>
  <c r="J11" i="17"/>
  <c r="H16" i="17"/>
  <c r="H23" i="17"/>
  <c r="J16" i="17"/>
  <c r="I23" i="17"/>
  <c r="H18" i="17"/>
  <c r="H15" i="17"/>
  <c r="J15" i="17"/>
  <c r="I19" i="17"/>
  <c r="J21" i="17"/>
  <c r="J18" i="17"/>
  <c r="H22" i="17"/>
  <c r="J14" i="17"/>
  <c r="J24" i="17"/>
  <c r="H21" i="17"/>
  <c r="I18" i="14"/>
  <c r="H20" i="14"/>
  <c r="J18" i="14"/>
  <c r="H24" i="14"/>
  <c r="J20" i="14"/>
  <c r="H14" i="14"/>
  <c r="J22" i="14"/>
  <c r="H22" i="14"/>
  <c r="I16" i="14"/>
  <c r="J14" i="14"/>
  <c r="J16" i="14"/>
  <c r="J24" i="14"/>
  <c r="D11" i="14"/>
  <c r="E24" i="14"/>
  <c r="E18" i="14"/>
  <c r="C24" i="14"/>
  <c r="E23" i="14"/>
  <c r="E25" i="14"/>
  <c r="D23" i="14"/>
  <c r="E15" i="14"/>
  <c r="C15" i="14"/>
  <c r="E16" i="14"/>
  <c r="E22" i="14"/>
  <c r="D22" i="14"/>
  <c r="D14" i="14"/>
  <c r="C14" i="14"/>
  <c r="E20" i="14"/>
  <c r="E12" i="14"/>
  <c r="D20" i="14"/>
  <c r="D12" i="14"/>
  <c r="E24" i="17"/>
  <c r="D16" i="17"/>
  <c r="C20" i="17"/>
  <c r="E15" i="17"/>
  <c r="E16" i="17"/>
  <c r="D20" i="17"/>
  <c r="D14" i="17"/>
  <c r="C24" i="17"/>
  <c r="C5" i="17"/>
  <c r="C13" i="17"/>
  <c r="E18" i="17"/>
  <c r="D21" i="17"/>
  <c r="E14" i="17"/>
  <c r="C12" i="17"/>
  <c r="E13" i="17"/>
  <c r="C23" i="17"/>
  <c r="D12" i="17"/>
  <c r="C22" i="17"/>
  <c r="D23" i="17"/>
  <c r="C7" i="17"/>
  <c r="D22" i="17"/>
  <c r="C21" i="17"/>
  <c r="C11" i="17"/>
  <c r="C19" i="17"/>
  <c r="D19" i="17"/>
  <c r="O13" i="17"/>
  <c r="M17" i="17"/>
  <c r="M5" i="17"/>
  <c r="M9" i="17"/>
  <c r="N17" i="17"/>
  <c r="N20" i="17"/>
  <c r="M21" i="17"/>
  <c r="N24" i="17"/>
  <c r="O25" i="17"/>
  <c r="M4" i="14"/>
  <c r="M8" i="14"/>
  <c r="M12" i="14"/>
  <c r="M16" i="14"/>
  <c r="N25" i="14"/>
  <c r="N21" i="14"/>
  <c r="N17" i="14"/>
  <c r="N13" i="14"/>
  <c r="N9" i="14"/>
  <c r="M25" i="14"/>
  <c r="M21" i="14"/>
  <c r="M17" i="14"/>
  <c r="M13" i="14"/>
  <c r="M9" i="14"/>
  <c r="M5" i="14"/>
  <c r="O20" i="14"/>
  <c r="O16" i="14"/>
  <c r="O12" i="14"/>
  <c r="O8" i="14"/>
  <c r="O24" i="14"/>
  <c r="H20" i="17"/>
  <c r="J22" i="17"/>
  <c r="H24" i="17"/>
  <c r="H2" i="17"/>
  <c r="I23" i="14"/>
  <c r="I21" i="14"/>
  <c r="I19" i="14"/>
  <c r="I17" i="14"/>
  <c r="I15" i="14"/>
  <c r="I25" i="14"/>
  <c r="J25" i="14"/>
  <c r="J23" i="14"/>
  <c r="J21" i="14"/>
  <c r="J19" i="14"/>
  <c r="J17" i="14"/>
  <c r="J15" i="14"/>
  <c r="C25" i="17"/>
  <c r="M2" i="14"/>
  <c r="H2" i="14"/>
  <c r="C2" i="14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H26" i="16" l="1"/>
  <c r="B26" i="16" s="1"/>
  <c r="G26" i="16"/>
  <c r="F26" i="16"/>
  <c r="E26" i="16"/>
  <c r="D26" i="16"/>
  <c r="H25" i="16"/>
  <c r="G25" i="16"/>
  <c r="F25" i="16"/>
  <c r="E25" i="16"/>
  <c r="D25" i="16"/>
  <c r="B25" i="16"/>
  <c r="H24" i="16"/>
  <c r="B24" i="16" s="1"/>
  <c r="G24" i="16"/>
  <c r="F24" i="16"/>
  <c r="E24" i="16"/>
  <c r="D24" i="16"/>
  <c r="H23" i="16"/>
  <c r="B23" i="16" s="1"/>
  <c r="G23" i="16"/>
  <c r="F23" i="16"/>
  <c r="E23" i="16"/>
  <c r="D23" i="16"/>
  <c r="G22" i="16"/>
  <c r="F22" i="16"/>
  <c r="E22" i="16"/>
  <c r="D22" i="16"/>
  <c r="H22" i="16" s="1"/>
  <c r="B22" i="16" s="1"/>
  <c r="G21" i="16"/>
  <c r="F21" i="16"/>
  <c r="E21" i="16"/>
  <c r="D21" i="16"/>
  <c r="H21" i="16" s="1"/>
  <c r="B21" i="16" s="1"/>
  <c r="G20" i="16"/>
  <c r="F20" i="16"/>
  <c r="E20" i="16"/>
  <c r="D20" i="16"/>
  <c r="G19" i="16"/>
  <c r="F19" i="16"/>
  <c r="E19" i="16"/>
  <c r="D19" i="16"/>
  <c r="G18" i="16"/>
  <c r="F18" i="16"/>
  <c r="E18" i="16"/>
  <c r="D18" i="16"/>
  <c r="G17" i="16"/>
  <c r="F17" i="16"/>
  <c r="E17" i="16"/>
  <c r="D17" i="16"/>
  <c r="G16" i="16"/>
  <c r="F16" i="16"/>
  <c r="E16" i="16"/>
  <c r="D16" i="16"/>
  <c r="G15" i="16"/>
  <c r="F15" i="16"/>
  <c r="E15" i="16"/>
  <c r="D15" i="16"/>
  <c r="G14" i="16"/>
  <c r="F14" i="16"/>
  <c r="E14" i="16"/>
  <c r="D14" i="16"/>
  <c r="G13" i="16"/>
  <c r="F13" i="16"/>
  <c r="E13" i="16"/>
  <c r="D13" i="16"/>
  <c r="G12" i="16"/>
  <c r="F12" i="16"/>
  <c r="E12" i="16"/>
  <c r="D12" i="16"/>
  <c r="G11" i="16"/>
  <c r="F11" i="16"/>
  <c r="E11" i="16"/>
  <c r="D11" i="16"/>
  <c r="G10" i="16"/>
  <c r="F10" i="16"/>
  <c r="E10" i="16"/>
  <c r="D10" i="16"/>
  <c r="G9" i="16"/>
  <c r="F9" i="16"/>
  <c r="E9" i="16"/>
  <c r="D9" i="16"/>
  <c r="G8" i="16"/>
  <c r="F8" i="16"/>
  <c r="E8" i="16"/>
  <c r="D8" i="16"/>
  <c r="G7" i="16"/>
  <c r="F7" i="16"/>
  <c r="E7" i="16"/>
  <c r="D7" i="16"/>
  <c r="G6" i="16"/>
  <c r="F6" i="16"/>
  <c r="E6" i="16"/>
  <c r="D6" i="16"/>
  <c r="G5" i="16"/>
  <c r="F5" i="16"/>
  <c r="E5" i="16"/>
  <c r="D5" i="16"/>
  <c r="G4" i="16"/>
  <c r="F4" i="16"/>
  <c r="E4" i="16"/>
  <c r="D4" i="16"/>
  <c r="G3" i="16"/>
  <c r="F3" i="16"/>
  <c r="E3" i="16"/>
  <c r="D3" i="16"/>
  <c r="G2" i="16"/>
  <c r="F2" i="16"/>
  <c r="E2" i="16"/>
  <c r="D2" i="16"/>
  <c r="H26" i="13"/>
  <c r="B26" i="13" s="1"/>
  <c r="E2" i="13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" i="13"/>
  <c r="G3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" i="13"/>
  <c r="H3" i="13" l="1"/>
  <c r="B3" i="13" s="1"/>
  <c r="H19" i="13"/>
  <c r="B19" i="13" s="1"/>
  <c r="H25" i="13"/>
  <c r="B25" i="13" s="1"/>
  <c r="H4" i="16"/>
  <c r="B4" i="16" s="1"/>
  <c r="H6" i="16"/>
  <c r="B6" i="16" s="1"/>
  <c r="H10" i="16"/>
  <c r="B10" i="16" s="1"/>
  <c r="H12" i="16"/>
  <c r="B12" i="16" s="1"/>
  <c r="H16" i="16"/>
  <c r="B16" i="16" s="1"/>
  <c r="H20" i="16"/>
  <c r="B20" i="16" s="1"/>
  <c r="H11" i="13"/>
  <c r="B11" i="13" s="1"/>
  <c r="H20" i="13"/>
  <c r="B20" i="13" s="1"/>
  <c r="H15" i="13"/>
  <c r="B15" i="13" s="1"/>
  <c r="H7" i="13"/>
  <c r="B7" i="13" s="1"/>
  <c r="H2" i="13"/>
  <c r="B2" i="13" s="1"/>
  <c r="H23" i="13"/>
  <c r="B23" i="13" s="1"/>
  <c r="H21" i="13"/>
  <c r="B21" i="13" s="1"/>
  <c r="H17" i="13"/>
  <c r="B17" i="13" s="1"/>
  <c r="H13" i="13"/>
  <c r="B13" i="13" s="1"/>
  <c r="H9" i="13"/>
  <c r="B9" i="13" s="1"/>
  <c r="H5" i="13"/>
  <c r="B5" i="13" s="1"/>
  <c r="H16" i="13"/>
  <c r="B16" i="13" s="1"/>
  <c r="H8" i="13"/>
  <c r="B8" i="13" s="1"/>
  <c r="H4" i="13"/>
  <c r="B4" i="13" s="1"/>
  <c r="H24" i="13"/>
  <c r="B24" i="13" s="1"/>
  <c r="H22" i="13"/>
  <c r="B22" i="13" s="1"/>
  <c r="H18" i="13"/>
  <c r="B18" i="13" s="1"/>
  <c r="H14" i="13"/>
  <c r="B14" i="13" s="1"/>
  <c r="H12" i="13"/>
  <c r="B12" i="13" s="1"/>
  <c r="H10" i="13"/>
  <c r="B10" i="13" s="1"/>
  <c r="H6" i="13"/>
  <c r="B6" i="13" s="1"/>
  <c r="H3" i="16"/>
  <c r="B3" i="16" s="1"/>
  <c r="H5" i="16"/>
  <c r="B5" i="16" s="1"/>
  <c r="H7" i="16"/>
  <c r="B7" i="16" s="1"/>
  <c r="H9" i="16"/>
  <c r="B9" i="16" s="1"/>
  <c r="H13" i="16"/>
  <c r="B13" i="16" s="1"/>
  <c r="H15" i="16"/>
  <c r="B15" i="16" s="1"/>
  <c r="H17" i="16"/>
  <c r="B17" i="16" s="1"/>
  <c r="H19" i="16"/>
  <c r="B19" i="16" s="1"/>
  <c r="H18" i="16"/>
  <c r="B18" i="16" s="1"/>
  <c r="H14" i="16"/>
  <c r="B14" i="16" s="1"/>
  <c r="H11" i="16"/>
  <c r="B11" i="16" s="1"/>
  <c r="H8" i="16"/>
  <c r="B8" i="16" s="1"/>
  <c r="H2" i="16"/>
  <c r="B2" i="16" s="1"/>
  <c r="H95" i="10" l="1"/>
  <c r="D95" i="10"/>
  <c r="H88" i="10"/>
  <c r="D88" i="10"/>
  <c r="H81" i="10"/>
  <c r="D81" i="10"/>
  <c r="H74" i="10"/>
  <c r="D74" i="10"/>
  <c r="H67" i="10"/>
  <c r="D67" i="10"/>
  <c r="H60" i="10"/>
  <c r="D60" i="10"/>
  <c r="H53" i="10"/>
  <c r="D53" i="10"/>
  <c r="H46" i="10"/>
  <c r="D46" i="10"/>
  <c r="H39" i="10"/>
  <c r="D39" i="10"/>
  <c r="H32" i="10"/>
  <c r="D32" i="10"/>
  <c r="H25" i="10"/>
  <c r="O5" i="14" s="1"/>
  <c r="D25" i="10"/>
  <c r="N5" i="14" s="1"/>
  <c r="H18" i="10"/>
  <c r="O4" i="14" s="1"/>
  <c r="D18" i="10"/>
  <c r="N4" i="14" s="1"/>
  <c r="H11" i="10"/>
  <c r="O3" i="14" s="1"/>
  <c r="D11" i="10"/>
  <c r="N3" i="14" s="1"/>
  <c r="H4" i="10"/>
  <c r="O2" i="14" s="1"/>
  <c r="D4" i="10"/>
  <c r="N2" i="14" s="1"/>
  <c r="I32" i="10" l="1"/>
  <c r="I60" i="10"/>
  <c r="I39" i="10"/>
  <c r="I67" i="10"/>
  <c r="I18" i="10"/>
  <c r="I46" i="10"/>
  <c r="I74" i="10"/>
  <c r="I25" i="10"/>
  <c r="I53" i="10"/>
  <c r="I11" i="10"/>
  <c r="I4" i="10"/>
  <c r="C4" i="10"/>
  <c r="C11" i="10"/>
  <c r="C18" i="10"/>
  <c r="C25" i="10"/>
  <c r="C32" i="10"/>
  <c r="C39" i="10"/>
  <c r="C46" i="10"/>
  <c r="C53" i="10"/>
  <c r="C60" i="10"/>
  <c r="C67" i="10"/>
  <c r="C74" i="10"/>
  <c r="D2" i="14" l="1"/>
  <c r="D4" i="14"/>
  <c r="D5" i="14"/>
  <c r="D6" i="14"/>
  <c r="D8" i="14"/>
  <c r="D53" i="2"/>
  <c r="H46" i="1"/>
  <c r="J8" i="14" s="1"/>
  <c r="D46" i="1"/>
  <c r="I8" i="14" s="1"/>
  <c r="H39" i="1"/>
  <c r="J7" i="14" s="1"/>
  <c r="D39" i="1"/>
  <c r="I7" i="14" s="1"/>
  <c r="H32" i="1"/>
  <c r="J6" i="14" s="1"/>
  <c r="D32" i="1"/>
  <c r="I6" i="14" s="1"/>
  <c r="H25" i="1"/>
  <c r="D25" i="1"/>
  <c r="D18" i="1"/>
  <c r="H18" i="1"/>
  <c r="H11" i="1"/>
  <c r="D11" i="1"/>
  <c r="H4" i="1"/>
  <c r="D4" i="1"/>
  <c r="E7" i="17"/>
  <c r="D39" i="5"/>
  <c r="H32" i="5"/>
  <c r="D32" i="5"/>
  <c r="D25" i="5"/>
  <c r="H18" i="5"/>
  <c r="D18" i="5"/>
  <c r="H11" i="5"/>
  <c r="D11" i="5"/>
  <c r="D4" i="5"/>
  <c r="H4" i="5"/>
  <c r="D5" i="17" l="1"/>
  <c r="N39" i="19"/>
  <c r="E2" i="17"/>
  <c r="N11" i="19"/>
  <c r="D2" i="17"/>
  <c r="N5" i="19"/>
  <c r="D9" i="14"/>
  <c r="N16" i="18"/>
  <c r="D3" i="17"/>
  <c r="F16" i="19"/>
  <c r="E3" i="17"/>
  <c r="F22" i="19"/>
  <c r="J5" i="14"/>
  <c r="M43" i="18"/>
  <c r="I5" i="14"/>
  <c r="M30" i="18"/>
  <c r="J4" i="14"/>
  <c r="M20" i="18"/>
  <c r="I4" i="14"/>
  <c r="M7" i="18"/>
  <c r="J3" i="14"/>
  <c r="G43" i="18"/>
  <c r="I3" i="14"/>
  <c r="G30" i="18"/>
  <c r="J2" i="14"/>
  <c r="G20" i="18"/>
  <c r="I2" i="14"/>
  <c r="G7" i="18"/>
  <c r="E6" i="17"/>
  <c r="N22" i="19"/>
  <c r="D6" i="17"/>
  <c r="N16" i="19"/>
  <c r="E4" i="17"/>
  <c r="N34" i="19"/>
  <c r="D4" i="17"/>
  <c r="N28" i="19"/>
  <c r="D7" i="17"/>
  <c r="F39" i="19"/>
  <c r="D7" i="14"/>
  <c r="D3" i="14"/>
  <c r="H46" i="6" l="1"/>
  <c r="J8" i="17" s="1"/>
  <c r="I8" i="17"/>
  <c r="H18" i="6"/>
  <c r="I4" i="17"/>
  <c r="H39" i="6"/>
  <c r="J7" i="17" s="1"/>
  <c r="I7" i="17"/>
  <c r="H32" i="6"/>
  <c r="J6" i="17" s="1"/>
  <c r="I6" i="17"/>
  <c r="J4" i="17" l="1"/>
  <c r="M20" i="19"/>
  <c r="I39" i="6"/>
  <c r="C39" i="6"/>
  <c r="C46" i="6"/>
  <c r="C32" i="6"/>
  <c r="C18" i="6"/>
  <c r="I46" i="6"/>
  <c r="I32" i="6"/>
  <c r="I18" i="6"/>
  <c r="I9" i="17"/>
  <c r="H4" i="7" l="1"/>
  <c r="O2" i="17" s="1"/>
  <c r="H11" i="7"/>
  <c r="O3" i="17" s="1"/>
  <c r="H18" i="7"/>
  <c r="O4" i="17" s="1"/>
  <c r="H25" i="7"/>
  <c r="O5" i="17" s="1"/>
  <c r="I2" i="17" l="1"/>
  <c r="I3" i="17"/>
  <c r="I5" i="17"/>
  <c r="I10" i="17"/>
  <c r="I11" i="17"/>
  <c r="I12" i="17"/>
  <c r="I13" i="17"/>
  <c r="H25" i="2" l="1"/>
  <c r="E5" i="14" l="1"/>
  <c r="N34" i="18"/>
  <c r="I25" i="2"/>
  <c r="C25" i="2"/>
  <c r="H4" i="2" l="1"/>
  <c r="H18" i="2"/>
  <c r="H53" i="2"/>
  <c r="H46" i="2"/>
  <c r="J13" i="14"/>
  <c r="I13" i="14"/>
  <c r="H32" i="2"/>
  <c r="H39" i="2"/>
  <c r="H11" i="2"/>
  <c r="F45" i="18" s="1"/>
  <c r="J13" i="17"/>
  <c r="J10" i="17"/>
  <c r="H53" i="6"/>
  <c r="J9" i="17" s="1"/>
  <c r="H4" i="6"/>
  <c r="J12" i="17"/>
  <c r="H25" i="6"/>
  <c r="H11" i="6"/>
  <c r="E9" i="17"/>
  <c r="D9" i="17"/>
  <c r="H46" i="5"/>
  <c r="D46" i="5"/>
  <c r="H25" i="5"/>
  <c r="E10" i="17"/>
  <c r="D11" i="17"/>
  <c r="E11" i="17"/>
  <c r="D4" i="7"/>
  <c r="N2" i="17" s="1"/>
  <c r="D11" i="7"/>
  <c r="N3" i="17" s="1"/>
  <c r="D18" i="7"/>
  <c r="N4" i="17" s="1"/>
  <c r="D25" i="7"/>
  <c r="N5" i="17" s="1"/>
  <c r="D53" i="1"/>
  <c r="I9" i="14" s="1"/>
  <c r="H53" i="1"/>
  <c r="J9" i="14" s="1"/>
  <c r="I10" i="14"/>
  <c r="J10" i="14"/>
  <c r="I11" i="14"/>
  <c r="J11" i="14"/>
  <c r="I12" i="14"/>
  <c r="J12" i="14"/>
  <c r="E2" i="14" l="1"/>
  <c r="F34" i="18"/>
  <c r="E7" i="14"/>
  <c r="N45" i="18"/>
  <c r="E4" i="14"/>
  <c r="N11" i="18"/>
  <c r="E5" i="17"/>
  <c r="N45" i="19"/>
  <c r="E8" i="14"/>
  <c r="F11" i="18"/>
  <c r="E9" i="14"/>
  <c r="N22" i="18"/>
  <c r="J5" i="17"/>
  <c r="M43" i="19"/>
  <c r="J3" i="17"/>
  <c r="G43" i="19"/>
  <c r="J2" i="17"/>
  <c r="G20" i="19"/>
  <c r="E8" i="17"/>
  <c r="F34" i="19"/>
  <c r="D8" i="17"/>
  <c r="F28" i="19"/>
  <c r="E6" i="14"/>
  <c r="F22" i="18"/>
  <c r="D10" i="17"/>
  <c r="E3" i="14"/>
  <c r="C53" i="2"/>
  <c r="I4" i="6"/>
  <c r="I11" i="7"/>
  <c r="C11" i="7"/>
  <c r="C25" i="7"/>
  <c r="I25" i="7"/>
  <c r="C4" i="7"/>
  <c r="I4" i="7"/>
  <c r="C11" i="6"/>
  <c r="I11" i="6"/>
  <c r="C53" i="6"/>
  <c r="I53" i="6"/>
  <c r="C25" i="6"/>
  <c r="I25" i="6"/>
  <c r="C4" i="6"/>
  <c r="I18" i="5"/>
  <c r="C18" i="5"/>
  <c r="I25" i="5"/>
  <c r="C25" i="5"/>
  <c r="I46" i="5"/>
  <c r="C46" i="5"/>
  <c r="I32" i="5"/>
  <c r="C32" i="5"/>
  <c r="I4" i="5"/>
  <c r="C4" i="5"/>
  <c r="I11" i="5"/>
  <c r="C11" i="5"/>
  <c r="I39" i="5"/>
  <c r="C39" i="5"/>
  <c r="I32" i="2"/>
  <c r="C32" i="2"/>
  <c r="I18" i="2"/>
  <c r="C18" i="2"/>
  <c r="I46" i="2"/>
  <c r="C46" i="2"/>
  <c r="I39" i="2"/>
  <c r="C39" i="2"/>
  <c r="I53" i="2"/>
  <c r="I4" i="2"/>
  <c r="C4" i="2"/>
  <c r="I11" i="2"/>
  <c r="C11" i="2"/>
  <c r="I53" i="1"/>
  <c r="C53" i="1"/>
  <c r="I46" i="1"/>
  <c r="C46" i="1"/>
  <c r="C32" i="1"/>
  <c r="I32" i="1"/>
  <c r="C39" i="1"/>
  <c r="I39" i="1"/>
  <c r="I25" i="1"/>
  <c r="C25" i="1"/>
  <c r="I18" i="1"/>
  <c r="C18" i="1"/>
  <c r="I11" i="1"/>
  <c r="C11" i="1"/>
  <c r="I4" i="1"/>
  <c r="C4" i="1"/>
  <c r="C18" i="7"/>
  <c r="I18" i="7"/>
</calcChain>
</file>

<file path=xl/sharedStrings.xml><?xml version="1.0" encoding="utf-8"?>
<sst xmlns="http://schemas.openxmlformats.org/spreadsheetml/2006/main" count="491" uniqueCount="151">
  <si>
    <t>準決勝</t>
  </si>
  <si>
    <r>
      <t>O</t>
    </r>
    <r>
      <rPr>
        <sz val="11"/>
        <rFont val="ＭＳ Ｐゴシック"/>
        <family val="3"/>
        <charset val="128"/>
      </rPr>
      <t>T</t>
    </r>
    <phoneticPr fontId="1" type="noConversion"/>
  </si>
  <si>
    <t>OT</t>
  </si>
  <si>
    <t>1Ｑ</t>
  </si>
  <si>
    <t>2Ｑ</t>
  </si>
  <si>
    <t>3Ｑ</t>
  </si>
  <si>
    <t>4Ｑ</t>
  </si>
  <si>
    <t>ＯＴ</t>
    <phoneticPr fontId="1" type="noConversion"/>
  </si>
  <si>
    <t>１Ｑ</t>
  </si>
  <si>
    <t>整理番号</t>
    <rPh sb="0" eb="4">
      <t>セイリバンゴウ</t>
    </rPh>
    <phoneticPr fontId="4"/>
  </si>
  <si>
    <t>地区</t>
    <rPh sb="0" eb="2">
      <t>チク</t>
    </rPh>
    <phoneticPr fontId="4"/>
  </si>
  <si>
    <t>学校名</t>
    <rPh sb="0" eb="3">
      <t>ガッコウメイ</t>
    </rPh>
    <phoneticPr fontId="4"/>
  </si>
  <si>
    <t>斜里</t>
    <rPh sb="0" eb="2">
      <t>シャリ</t>
    </rPh>
    <phoneticPr fontId="4"/>
  </si>
  <si>
    <t>遠軽</t>
    <rPh sb="0" eb="2">
      <t>エンガル</t>
    </rPh>
    <phoneticPr fontId="4"/>
  </si>
  <si>
    <t>北見北光</t>
    <rPh sb="0" eb="2">
      <t>キタミ</t>
    </rPh>
    <rPh sb="2" eb="4">
      <t>ホッコウ</t>
    </rPh>
    <phoneticPr fontId="4"/>
  </si>
  <si>
    <t>女満別</t>
    <rPh sb="0" eb="3">
      <t>メマンベツ</t>
    </rPh>
    <phoneticPr fontId="4"/>
  </si>
  <si>
    <t>西北見</t>
    <rPh sb="0" eb="3">
      <t>ニシキタミ</t>
    </rPh>
    <phoneticPr fontId="4"/>
  </si>
  <si>
    <t>斜網</t>
    <rPh sb="0" eb="2">
      <t>シャモウ</t>
    </rPh>
    <phoneticPr fontId="4"/>
  </si>
  <si>
    <t>遠紋</t>
    <rPh sb="0" eb="2">
      <t>エンモン</t>
    </rPh>
    <phoneticPr fontId="4"/>
  </si>
  <si>
    <t>東北見</t>
    <rPh sb="0" eb="1">
      <t>ヒガシ</t>
    </rPh>
    <rPh sb="1" eb="3">
      <t>キタミ</t>
    </rPh>
    <phoneticPr fontId="4"/>
  </si>
  <si>
    <t>北見南</t>
    <rPh sb="0" eb="2">
      <t>キタミ</t>
    </rPh>
    <rPh sb="2" eb="3">
      <t>ミナミ</t>
    </rPh>
    <phoneticPr fontId="4"/>
  </si>
  <si>
    <t>北見小泉</t>
    <rPh sb="0" eb="2">
      <t>キタミ</t>
    </rPh>
    <rPh sb="2" eb="4">
      <t>コイズミ</t>
    </rPh>
    <phoneticPr fontId="4"/>
  </si>
  <si>
    <t>Day1</t>
    <phoneticPr fontId="4"/>
  </si>
  <si>
    <t>m</t>
    <phoneticPr fontId="4"/>
  </si>
  <si>
    <t>Day2</t>
    <phoneticPr fontId="4"/>
  </si>
  <si>
    <t>Day3</t>
    <phoneticPr fontId="4"/>
  </si>
  <si>
    <t>a3</t>
    <phoneticPr fontId="1" type="noConversion"/>
  </si>
  <si>
    <t>a4</t>
    <phoneticPr fontId="1" type="noConversion"/>
  </si>
  <si>
    <t>a5</t>
    <phoneticPr fontId="1" type="noConversion"/>
  </si>
  <si>
    <t>b2</t>
    <phoneticPr fontId="1" type="noConversion"/>
  </si>
  <si>
    <t>b3</t>
    <phoneticPr fontId="1" type="noConversion"/>
  </si>
  <si>
    <t>b4</t>
    <phoneticPr fontId="1" type="noConversion"/>
  </si>
  <si>
    <t>b5</t>
    <phoneticPr fontId="1" type="noConversion"/>
  </si>
  <si>
    <t>決勝</t>
    <rPh sb="0" eb="2">
      <t>ケッショウ</t>
    </rPh>
    <phoneticPr fontId="4"/>
  </si>
  <si>
    <t>三決</t>
    <rPh sb="0" eb="1">
      <t>サン</t>
    </rPh>
    <rPh sb="1" eb="2">
      <t>ケツ</t>
    </rPh>
    <phoneticPr fontId="4"/>
  </si>
  <si>
    <t>決勝</t>
    <rPh sb="0" eb="2">
      <t>ｹｯｼｮｳ</t>
    </rPh>
    <phoneticPr fontId="1" type="noConversion"/>
  </si>
  <si>
    <t>三決</t>
    <rPh sb="0" eb="1">
      <t>ｻﾝ</t>
    </rPh>
    <rPh sb="1" eb="2">
      <t>ｹﾂ</t>
    </rPh>
    <phoneticPr fontId="1" type="noConversion"/>
  </si>
  <si>
    <t>a1</t>
    <phoneticPr fontId="1" type="noConversion"/>
  </si>
  <si>
    <t>a2</t>
    <phoneticPr fontId="1" type="noConversion"/>
  </si>
  <si>
    <t>b1</t>
    <phoneticPr fontId="1" type="noConversion"/>
  </si>
  <si>
    <r>
      <t>a</t>
    </r>
    <r>
      <rPr>
        <sz val="11"/>
        <rFont val="ＭＳ Ｐゴシック"/>
        <family val="3"/>
        <charset val="128"/>
      </rPr>
      <t>1</t>
    </r>
    <phoneticPr fontId="1" type="noConversion"/>
  </si>
  <si>
    <t>b1</t>
    <phoneticPr fontId="1" type="noConversion"/>
  </si>
  <si>
    <t>c4</t>
    <phoneticPr fontId="1" type="noConversion"/>
  </si>
  <si>
    <r>
      <t>a</t>
    </r>
    <r>
      <rPr>
        <sz val="11"/>
        <rFont val="ＭＳ Ｐゴシック"/>
        <family val="3"/>
        <charset val="128"/>
      </rPr>
      <t>3</t>
    </r>
    <phoneticPr fontId="1" type="noConversion"/>
  </si>
  <si>
    <t>美幌北</t>
    <rPh sb="0" eb="2">
      <t>ビホロ</t>
    </rPh>
    <rPh sb="2" eb="3">
      <t>キタ</t>
    </rPh>
    <phoneticPr fontId="4"/>
  </si>
  <si>
    <t>北見高栄・美幌</t>
    <rPh sb="0" eb="2">
      <t>キタミ</t>
    </rPh>
    <rPh sb="2" eb="4">
      <t>コウエイ</t>
    </rPh>
    <rPh sb="5" eb="7">
      <t>ビホロ</t>
    </rPh>
    <phoneticPr fontId="4"/>
  </si>
  <si>
    <t>c5</t>
    <phoneticPr fontId="1" type="noConversion"/>
  </si>
  <si>
    <t>北見小泉</t>
    <rPh sb="2" eb="4">
      <t>コイズミ</t>
    </rPh>
    <phoneticPr fontId="4"/>
  </si>
  <si>
    <t>10月9日男子結果</t>
    <phoneticPr fontId="1" type="noConversion"/>
  </si>
  <si>
    <t>10月9日女子結果</t>
    <rPh sb="5" eb="6">
      <t>ｵﾝﾅ</t>
    </rPh>
    <phoneticPr fontId="1" type="noConversion"/>
  </si>
  <si>
    <t>b3</t>
    <phoneticPr fontId="1" type="noConversion"/>
  </si>
  <si>
    <t>b4</t>
    <phoneticPr fontId="4"/>
  </si>
  <si>
    <t>a4</t>
    <phoneticPr fontId="4"/>
  </si>
  <si>
    <t>b2</t>
    <phoneticPr fontId="4"/>
  </si>
  <si>
    <t>a2</t>
    <phoneticPr fontId="4"/>
  </si>
  <si>
    <t>網走第一</t>
    <rPh sb="0" eb="2">
      <t>アバシリ</t>
    </rPh>
    <rPh sb="2" eb="4">
      <t>ダイイチ</t>
    </rPh>
    <phoneticPr fontId="4"/>
  </si>
  <si>
    <t>置戸</t>
    <rPh sb="0" eb="2">
      <t>オケト</t>
    </rPh>
    <phoneticPr fontId="4"/>
  </si>
  <si>
    <t>北見小泉</t>
    <rPh sb="0" eb="4">
      <t>キタミコイズミ</t>
    </rPh>
    <phoneticPr fontId="4"/>
  </si>
  <si>
    <t>斜里・二中</t>
    <rPh sb="0" eb="2">
      <t>シャリ</t>
    </rPh>
    <rPh sb="3" eb="5">
      <t>ニチュウ</t>
    </rPh>
    <phoneticPr fontId="4"/>
  </si>
  <si>
    <t>高栄・留辺蘂</t>
    <rPh sb="0" eb="2">
      <t>コウエイ</t>
    </rPh>
    <rPh sb="3" eb="6">
      <t>ルベシベ</t>
    </rPh>
    <phoneticPr fontId="4"/>
  </si>
  <si>
    <t>上湧別・ゆうべつ・佐呂間・紋別潮見</t>
    <rPh sb="0" eb="3">
      <t>カミユウベツ</t>
    </rPh>
    <rPh sb="9" eb="12">
      <t>サロマ</t>
    </rPh>
    <rPh sb="13" eb="15">
      <t>モンベツ</t>
    </rPh>
    <rPh sb="15" eb="17">
      <t>シオミ</t>
    </rPh>
    <phoneticPr fontId="4"/>
  </si>
  <si>
    <t>東相内</t>
    <rPh sb="0" eb="3">
      <t>ヒガシアイノナイ</t>
    </rPh>
    <phoneticPr fontId="4"/>
  </si>
  <si>
    <t>北見光西</t>
    <rPh sb="0" eb="2">
      <t>キタミ</t>
    </rPh>
    <rPh sb="2" eb="3">
      <t>ヒカリ</t>
    </rPh>
    <rPh sb="3" eb="4">
      <t>ニシ</t>
    </rPh>
    <phoneticPr fontId="4"/>
  </si>
  <si>
    <t>美幌北</t>
    <rPh sb="0" eb="3">
      <t>ビホロキタ</t>
    </rPh>
    <phoneticPr fontId="4"/>
  </si>
  <si>
    <t>北見北</t>
    <rPh sb="0" eb="3">
      <t>キタミキタ</t>
    </rPh>
    <phoneticPr fontId="4"/>
  </si>
  <si>
    <t>遠軽南</t>
    <rPh sb="0" eb="3">
      <t>エンガルミナミ</t>
    </rPh>
    <phoneticPr fontId="4"/>
  </si>
  <si>
    <t>網走第三</t>
    <rPh sb="0" eb="4">
      <t>アバシリダイサン</t>
    </rPh>
    <phoneticPr fontId="4"/>
  </si>
  <si>
    <t>北見南</t>
    <rPh sb="0" eb="3">
      <t>キタミミナミ</t>
    </rPh>
    <phoneticPr fontId="4"/>
  </si>
  <si>
    <t>網走第二</t>
    <rPh sb="0" eb="4">
      <t>アバシリダイニ</t>
    </rPh>
    <phoneticPr fontId="4"/>
  </si>
  <si>
    <t>佐呂間</t>
    <rPh sb="0" eb="3">
      <t>サロマ</t>
    </rPh>
    <phoneticPr fontId="4"/>
  </si>
  <si>
    <t>光西・東相内</t>
    <rPh sb="0" eb="2">
      <t>ヒカリニシ</t>
    </rPh>
    <rPh sb="3" eb="6">
      <t>ヒガシアイノナイ</t>
    </rPh>
    <phoneticPr fontId="4"/>
  </si>
  <si>
    <t>遠軽・遠軽南</t>
    <rPh sb="0" eb="2">
      <t>エンガル</t>
    </rPh>
    <rPh sb="3" eb="6">
      <t>エンガルミナミ</t>
    </rPh>
    <phoneticPr fontId="4"/>
  </si>
  <si>
    <t>BLOSSOM</t>
  </si>
  <si>
    <t>BLOSSOM</t>
    <phoneticPr fontId="4"/>
  </si>
  <si>
    <t>紋別潮見・紋別</t>
    <rPh sb="0" eb="4">
      <t>モンベツシオミ</t>
    </rPh>
    <rPh sb="5" eb="7">
      <t>モンベツ</t>
    </rPh>
    <phoneticPr fontId="4"/>
  </si>
  <si>
    <t>置戸jr</t>
    <rPh sb="0" eb="2">
      <t>オケト</t>
    </rPh>
    <phoneticPr fontId="4"/>
  </si>
  <si>
    <t>ゆうべつ・上湧別</t>
    <rPh sb="5" eb="8">
      <t>カミユウベツ</t>
    </rPh>
    <phoneticPr fontId="4"/>
  </si>
  <si>
    <t>美幌北・美幌・津別</t>
    <rPh sb="0" eb="3">
      <t>ビホロキタ</t>
    </rPh>
    <rPh sb="4" eb="6">
      <t>ビホロ</t>
    </rPh>
    <rPh sb="7" eb="9">
      <t>ツベツ</t>
    </rPh>
    <phoneticPr fontId="4"/>
  </si>
  <si>
    <t>女満別・網走第一</t>
    <rPh sb="0" eb="3">
      <t>メマンベツ</t>
    </rPh>
    <rPh sb="4" eb="8">
      <t>アバシリダイイチ</t>
    </rPh>
    <phoneticPr fontId="4"/>
  </si>
  <si>
    <t>北見北光</t>
    <rPh sb="0" eb="4">
      <t>キタミホッコウ</t>
    </rPh>
    <phoneticPr fontId="4"/>
  </si>
  <si>
    <t>北見高栄</t>
    <rPh sb="0" eb="2">
      <t>キタミ</t>
    </rPh>
    <rPh sb="2" eb="3">
      <t>コウ</t>
    </rPh>
    <rPh sb="3" eb="4">
      <t>サカエ</t>
    </rPh>
    <phoneticPr fontId="4"/>
  </si>
  <si>
    <t>小泉・端野</t>
    <rPh sb="0" eb="2">
      <t>コイズミ</t>
    </rPh>
    <rPh sb="3" eb="5">
      <t>タンノ</t>
    </rPh>
    <phoneticPr fontId="4"/>
  </si>
  <si>
    <t>9月27日男子結果</t>
    <phoneticPr fontId="1" type="noConversion"/>
  </si>
  <si>
    <t>c1</t>
    <phoneticPr fontId="1" type="noConversion"/>
  </si>
  <si>
    <t>c2</t>
    <phoneticPr fontId="1" type="noConversion"/>
  </si>
  <si>
    <t>c3</t>
    <phoneticPr fontId="1" type="noConversion"/>
  </si>
  <si>
    <t>9月27日女子結果</t>
    <rPh sb="5" eb="7">
      <t>ｼﾞｮｼ</t>
    </rPh>
    <phoneticPr fontId="1" type="noConversion"/>
  </si>
  <si>
    <t>女子参加校一覧</t>
    <rPh sb="0" eb="2">
      <t>ジョシ</t>
    </rPh>
    <rPh sb="2" eb="4">
      <t>サンカ</t>
    </rPh>
    <rPh sb="4" eb="5">
      <t>コウ</t>
    </rPh>
    <rPh sb="5" eb="7">
      <t>イチラン</t>
    </rPh>
    <phoneticPr fontId="11"/>
  </si>
  <si>
    <t>斜網</t>
    <rPh sb="0" eb="1">
      <t>シャ</t>
    </rPh>
    <rPh sb="1" eb="2">
      <t>モウ</t>
    </rPh>
    <phoneticPr fontId="11"/>
  </si>
  <si>
    <t>東北見</t>
    <rPh sb="0" eb="3">
      <t>ヒガシキタミ</t>
    </rPh>
    <phoneticPr fontId="11"/>
  </si>
  <si>
    <t>C2</t>
    <phoneticPr fontId="11"/>
  </si>
  <si>
    <t>B1</t>
    <phoneticPr fontId="11"/>
  </si>
  <si>
    <t>西北見</t>
    <rPh sb="0" eb="3">
      <t>ニシキタミ</t>
    </rPh>
    <phoneticPr fontId="11"/>
  </si>
  <si>
    <t>遠紋</t>
    <rPh sb="0" eb="1">
      <t>オン</t>
    </rPh>
    <rPh sb="1" eb="2">
      <t>モン</t>
    </rPh>
    <phoneticPr fontId="11"/>
  </si>
  <si>
    <t>A1</t>
    <phoneticPr fontId="11"/>
  </si>
  <si>
    <t>A3</t>
    <phoneticPr fontId="11"/>
  </si>
  <si>
    <t>網走市立第二中学校　</t>
    <rPh sb="5" eb="6">
      <t>ニ</t>
    </rPh>
    <phoneticPr fontId="7"/>
  </si>
  <si>
    <t>網走市立第三中学校</t>
  </si>
  <si>
    <t>美幌北・美幌・津別町立津別中学校</t>
    <phoneticPr fontId="11"/>
  </si>
  <si>
    <t>大空町立女満別・網走市立第一中学校</t>
    <phoneticPr fontId="11"/>
  </si>
  <si>
    <t>北見市立南中学校</t>
  </si>
  <si>
    <t>北見市立小泉・端野中学校</t>
    <phoneticPr fontId="11"/>
  </si>
  <si>
    <t>B4</t>
    <phoneticPr fontId="11"/>
  </si>
  <si>
    <t>C3</t>
    <phoneticPr fontId="11"/>
  </si>
  <si>
    <t>北見市立北中学校</t>
  </si>
  <si>
    <t>北見市立北光中学校</t>
  </si>
  <si>
    <t>北見市立光西・東相内中学校</t>
    <phoneticPr fontId="11"/>
  </si>
  <si>
    <t>北見市立高栄中学校</t>
  </si>
  <si>
    <t>遠軽町立遠軽・南中学校</t>
    <phoneticPr fontId="11"/>
  </si>
  <si>
    <t>湧別町立ゆうべつ・上湧別学園</t>
    <rPh sb="9" eb="10">
      <t>カミ</t>
    </rPh>
    <rPh sb="12" eb="14">
      <t>ガクエン</t>
    </rPh>
    <phoneticPr fontId="7"/>
  </si>
  <si>
    <t>佐呂間町立佐呂間中学校</t>
  </si>
  <si>
    <t>紋別市立潮見・紋別中学校</t>
    <phoneticPr fontId="11"/>
  </si>
  <si>
    <t>置戸ジュニアバスケットボールクラブ</t>
  </si>
  <si>
    <t>A2</t>
    <phoneticPr fontId="11"/>
  </si>
  <si>
    <t>B2</t>
    <phoneticPr fontId="11"/>
  </si>
  <si>
    <t>A4</t>
    <phoneticPr fontId="11"/>
  </si>
  <si>
    <t>C1</t>
    <phoneticPr fontId="11"/>
  </si>
  <si>
    <t>Ａコート</t>
    <phoneticPr fontId="11"/>
  </si>
  <si>
    <t>：遠軽町立遠軽中学校</t>
    <rPh sb="1" eb="3">
      <t>エンガル</t>
    </rPh>
    <rPh sb="3" eb="5">
      <t>チョウリツ</t>
    </rPh>
    <rPh sb="5" eb="7">
      <t>エンガル</t>
    </rPh>
    <rPh sb="7" eb="10">
      <t>チュウガッコウ</t>
    </rPh>
    <phoneticPr fontId="11"/>
  </si>
  <si>
    <t>試合時間（9/27・28）</t>
    <rPh sb="0" eb="2">
      <t>シアイ</t>
    </rPh>
    <rPh sb="2" eb="4">
      <t>ジカン</t>
    </rPh>
    <phoneticPr fontId="11"/>
  </si>
  <si>
    <t>Ｂコート</t>
    <phoneticPr fontId="11"/>
  </si>
  <si>
    <t>：遠軽町立南中学校</t>
    <rPh sb="1" eb="3">
      <t>エンガル</t>
    </rPh>
    <rPh sb="3" eb="5">
      <t>チョウリツ</t>
    </rPh>
    <rPh sb="5" eb="6">
      <t>ミナミ</t>
    </rPh>
    <rPh sb="6" eb="9">
      <t>チュウガッコウ</t>
    </rPh>
    <phoneticPr fontId="11"/>
  </si>
  <si>
    <t>①　９：００～</t>
    <phoneticPr fontId="11"/>
  </si>
  <si>
    <t>Ｃコート</t>
    <phoneticPr fontId="11"/>
  </si>
  <si>
    <t>：湧別町立上湧別学園</t>
    <rPh sb="1" eb="3">
      <t>ユウベツ</t>
    </rPh>
    <rPh sb="3" eb="5">
      <t>チョウリツ</t>
    </rPh>
    <rPh sb="5" eb="8">
      <t>カミユウベツ</t>
    </rPh>
    <rPh sb="8" eb="10">
      <t>ガクエン</t>
    </rPh>
    <phoneticPr fontId="11"/>
  </si>
  <si>
    <t>②１０：２０～</t>
    <phoneticPr fontId="11"/>
  </si>
  <si>
    <t>③１１：４０～</t>
    <phoneticPr fontId="11"/>
  </si>
  <si>
    <t>④１３：００～</t>
    <phoneticPr fontId="11"/>
  </si>
  <si>
    <t>⑤１４：２０～</t>
    <phoneticPr fontId="11"/>
  </si>
  <si>
    <t>⑥１５：４０～</t>
    <phoneticPr fontId="11"/>
  </si>
  <si>
    <t>B3</t>
    <phoneticPr fontId="11"/>
  </si>
  <si>
    <t>網走市立第一中学校</t>
  </si>
  <si>
    <t>斜里町立斜里・網走市立第二中学校</t>
    <phoneticPr fontId="11"/>
  </si>
  <si>
    <t>美幌町立北中学校</t>
  </si>
  <si>
    <t>大空町立女満別中学校</t>
  </si>
  <si>
    <t>北見市立小泉中学校</t>
  </si>
  <si>
    <t>B5</t>
    <phoneticPr fontId="11"/>
  </si>
  <si>
    <t>北見市立光西中学校</t>
  </si>
  <si>
    <t>北見市立高栄・留辺蘂中学校</t>
    <phoneticPr fontId="11"/>
  </si>
  <si>
    <t>北見市立東相内中学校</t>
  </si>
  <si>
    <t>置戸町立置戸中学校</t>
    <rPh sb="0" eb="2">
      <t>オケト</t>
    </rPh>
    <rPh sb="2" eb="4">
      <t>チョウリツ</t>
    </rPh>
    <rPh sb="4" eb="6">
      <t>オケト</t>
    </rPh>
    <rPh sb="6" eb="9">
      <t>チュウガッコウ</t>
    </rPh>
    <phoneticPr fontId="7"/>
  </si>
  <si>
    <t>遠軽町立遠軽中学校</t>
  </si>
  <si>
    <t>遠軽町立南中学校</t>
  </si>
  <si>
    <t>上湧別・ゆうべつ・佐呂間・紋別潮見</t>
    <phoneticPr fontId="7"/>
  </si>
  <si>
    <t>C5</t>
    <phoneticPr fontId="11"/>
  </si>
  <si>
    <t>A5</t>
    <phoneticPr fontId="11"/>
  </si>
  <si>
    <t>C4</t>
    <phoneticPr fontId="11"/>
  </si>
  <si>
    <t>北見小泉</t>
    <rPh sb="0" eb="4">
      <t>ｷﾀﾐｺｲｽﾞﾐ</t>
    </rPh>
    <phoneticPr fontId="1" type="noConversion"/>
  </si>
  <si>
    <t>9月28日女子結果</t>
    <rPh sb="5" eb="7">
      <t>ｼﾞｮｼ</t>
    </rPh>
    <phoneticPr fontId="1" type="noConversion"/>
  </si>
  <si>
    <t>遠軽</t>
    <rPh sb="0" eb="2">
      <t>ｴﾝｶﾞﾙ</t>
    </rPh>
    <phoneticPr fontId="1" type="noConversion"/>
  </si>
  <si>
    <t>9月28日男子結果</t>
    <rPh sb="5" eb="7">
      <t>ﾀﾞﾝｼ</t>
    </rPh>
    <rPh sb="7" eb="9">
      <t>ｹｯｶ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</si>
</sst>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3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i/>
      <u/>
      <sz val="11"/>
      <color indexed="63"/>
      <name val="ＭＳ ゴシック"/>
      <family val="3"/>
      <charset val="128"/>
    </font>
    <font>
      <sz val="11"/>
      <name val="ＭＳ ゴシック"/>
      <family val="3"/>
      <charset val="128"/>
    </font>
    <font>
      <i/>
      <u/>
      <sz val="11"/>
      <color indexed="9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9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17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0" fillId="2" borderId="0" xfId="0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3" fillId="2" borderId="0" xfId="0" applyFont="1" applyFill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" fillId="2" borderId="22" xfId="0" applyFont="1" applyFill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4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9" xfId="0" applyBorder="1" applyAlignment="1">
      <alignment vertical="center" shrinkToFit="1"/>
    </xf>
    <xf numFmtId="0" fontId="0" fillId="0" borderId="30" xfId="0" applyBorder="1">
      <alignment vertical="center"/>
    </xf>
    <xf numFmtId="0" fontId="0" fillId="0" borderId="25" xfId="0" applyBorder="1">
      <alignment vertical="center"/>
    </xf>
    <xf numFmtId="0" fontId="0" fillId="0" borderId="24" xfId="0" applyBorder="1" applyAlignment="1">
      <alignment vertical="center" shrinkToFit="1"/>
    </xf>
    <xf numFmtId="0" fontId="0" fillId="4" borderId="0" xfId="0" applyFill="1">
      <alignment vertical="center"/>
    </xf>
    <xf numFmtId="0" fontId="0" fillId="4" borderId="0" xfId="0" applyFill="1" applyAlignment="1">
      <alignment vertical="center" shrinkToFit="1"/>
    </xf>
    <xf numFmtId="0" fontId="0" fillId="5" borderId="0" xfId="0" applyFill="1" applyProtection="1">
      <alignment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 shrinkToFit="1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shrinkToFit="1"/>
    </xf>
    <xf numFmtId="0" fontId="10" fillId="0" borderId="0" xfId="1" applyFont="1" applyAlignment="1">
      <alignment horizontal="center"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horizontal="left" vertical="center"/>
    </xf>
    <xf numFmtId="0" fontId="9" fillId="8" borderId="0" xfId="1" applyFont="1" applyFill="1" applyAlignment="1">
      <alignment horizontal="left" vertical="center"/>
    </xf>
    <xf numFmtId="0" fontId="9" fillId="0" borderId="18" xfId="1" applyFont="1" applyBorder="1" applyAlignment="1">
      <alignment vertical="center"/>
    </xf>
    <xf numFmtId="0" fontId="9" fillId="0" borderId="19" xfId="1" applyFont="1" applyBorder="1" applyAlignment="1">
      <alignment vertical="center"/>
    </xf>
    <xf numFmtId="0" fontId="9" fillId="0" borderId="17" xfId="1" applyFont="1" applyBorder="1" applyAlignment="1">
      <alignment horizontal="left" vertical="center"/>
    </xf>
    <xf numFmtId="0" fontId="9" fillId="9" borderId="0" xfId="1" applyFont="1" applyFill="1" applyAlignment="1">
      <alignment horizontal="left" vertical="center"/>
    </xf>
    <xf numFmtId="0" fontId="9" fillId="0" borderId="4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 shrinkToFit="1"/>
    </xf>
    <xf numFmtId="0" fontId="9" fillId="10" borderId="0" xfId="1" applyFont="1" applyFill="1" applyAlignment="1">
      <alignment horizontal="left" vertical="center"/>
    </xf>
    <xf numFmtId="0" fontId="9" fillId="0" borderId="18" xfId="1" applyFont="1" applyBorder="1" applyAlignment="1">
      <alignment horizontal="right" vertical="center"/>
    </xf>
    <xf numFmtId="0" fontId="9" fillId="11" borderId="0" xfId="1" applyFont="1" applyFill="1" applyAlignment="1">
      <alignment horizontal="left" vertical="center"/>
    </xf>
    <xf numFmtId="0" fontId="9" fillId="0" borderId="5" xfId="1" applyFont="1" applyBorder="1" applyAlignment="1">
      <alignment vertical="center"/>
    </xf>
    <xf numFmtId="0" fontId="9" fillId="0" borderId="3" xfId="1" applyFont="1" applyBorder="1" applyAlignment="1">
      <alignment horizontal="right" vertical="center"/>
    </xf>
    <xf numFmtId="0" fontId="9" fillId="0" borderId="2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2" xfId="1" applyFont="1" applyBorder="1" applyAlignment="1">
      <alignment horizontal="right" vertical="center"/>
    </xf>
    <xf numFmtId="0" fontId="9" fillId="0" borderId="3" xfId="1" applyFont="1" applyBorder="1" applyAlignment="1">
      <alignment horizontal="left" vertical="center"/>
    </xf>
    <xf numFmtId="0" fontId="6" fillId="0" borderId="0" xfId="1" applyFont="1" applyAlignment="1">
      <alignment vertical="center" shrinkToFit="1"/>
    </xf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3" xfId="1" applyBorder="1"/>
    <xf numFmtId="0" fontId="9" fillId="0" borderId="0" xfId="1" applyFont="1" applyAlignment="1">
      <alignment vertical="center" wrapText="1"/>
    </xf>
    <xf numFmtId="0" fontId="9" fillId="0" borderId="17" xfId="1" applyFont="1" applyBorder="1" applyAlignment="1">
      <alignment vertical="center"/>
    </xf>
    <xf numFmtId="0" fontId="6" fillId="0" borderId="4" xfId="1" applyFont="1" applyBorder="1" applyAlignment="1">
      <alignment horizontal="center" vertical="center" shrinkToFit="1"/>
    </xf>
    <xf numFmtId="0" fontId="9" fillId="0" borderId="0" xfId="1" applyFont="1" applyAlignment="1">
      <alignment horizontal="right" vertical="center" wrapText="1"/>
    </xf>
    <xf numFmtId="0" fontId="9" fillId="0" borderId="3" xfId="1" applyFont="1" applyBorder="1" applyAlignment="1">
      <alignment vertical="center" wrapText="1"/>
    </xf>
    <xf numFmtId="0" fontId="9" fillId="0" borderId="39" xfId="1" applyFont="1" applyBorder="1" applyAlignment="1">
      <alignment horizontal="right" vertical="center"/>
    </xf>
    <xf numFmtId="0" fontId="9" fillId="0" borderId="2" xfId="1" applyFont="1" applyBorder="1" applyAlignment="1">
      <alignment vertical="center" wrapText="1"/>
    </xf>
    <xf numFmtId="0" fontId="6" fillId="0" borderId="17" xfId="1" applyFont="1" applyBorder="1" applyAlignment="1">
      <alignment horizontal="center" vertical="center" shrinkToFit="1"/>
    </xf>
    <xf numFmtId="0" fontId="5" fillId="0" borderId="0" xfId="1" applyAlignment="1">
      <alignment vertical="center"/>
    </xf>
    <xf numFmtId="0" fontId="9" fillId="0" borderId="0" xfId="1" applyFont="1" applyAlignment="1">
      <alignment vertical="top" wrapText="1"/>
    </xf>
    <xf numFmtId="0" fontId="6" fillId="0" borderId="17" xfId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/>
    </xf>
    <xf numFmtId="56" fontId="9" fillId="0" borderId="0" xfId="1" quotePrefix="1" applyNumberFormat="1" applyFont="1" applyAlignment="1">
      <alignment horizontal="center" vertical="center"/>
    </xf>
    <xf numFmtId="176" fontId="9" fillId="0" borderId="0" xfId="1" quotePrefix="1" applyNumberFormat="1" applyFont="1" applyAlignment="1">
      <alignment horizontal="center" vertical="center"/>
    </xf>
    <xf numFmtId="176" fontId="9" fillId="0" borderId="0" xfId="1" quotePrefix="1" applyNumberFormat="1" applyFont="1" applyAlignment="1">
      <alignment vertical="center"/>
    </xf>
    <xf numFmtId="49" fontId="9" fillId="0" borderId="0" xfId="1" applyNumberFormat="1" applyFont="1" applyAlignment="1">
      <alignment horizontal="center" vertical="center"/>
    </xf>
    <xf numFmtId="49" fontId="12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shrinkToFit="1"/>
    </xf>
    <xf numFmtId="49" fontId="12" fillId="0" borderId="40" xfId="1" applyNumberFormat="1" applyFont="1" applyBorder="1" applyAlignment="1">
      <alignment horizontal="left" vertical="center"/>
    </xf>
    <xf numFmtId="0" fontId="9" fillId="0" borderId="41" xfId="1" applyFont="1" applyBorder="1" applyAlignment="1">
      <alignment horizontal="right" vertical="center"/>
    </xf>
    <xf numFmtId="0" fontId="9" fillId="0" borderId="42" xfId="1" applyFont="1" applyBorder="1" applyAlignment="1">
      <alignment horizontal="center" vertical="center"/>
    </xf>
    <xf numFmtId="0" fontId="9" fillId="0" borderId="43" xfId="1" applyFont="1" applyBorder="1" applyAlignment="1">
      <alignment horizontal="left" vertical="center"/>
    </xf>
    <xf numFmtId="0" fontId="9" fillId="0" borderId="44" xfId="1" applyFont="1" applyBorder="1" applyAlignment="1">
      <alignment horizontal="center" vertical="center"/>
    </xf>
    <xf numFmtId="0" fontId="9" fillId="0" borderId="45" xfId="1" applyFont="1" applyBorder="1" applyAlignment="1">
      <alignment horizontal="left" vertical="center"/>
    </xf>
    <xf numFmtId="0" fontId="9" fillId="0" borderId="46" xfId="1" applyFont="1" applyBorder="1" applyAlignment="1">
      <alignment horizontal="right" vertical="center"/>
    </xf>
    <xf numFmtId="0" fontId="9" fillId="0" borderId="47" xfId="1" applyFont="1" applyBorder="1" applyAlignment="1">
      <alignment horizontal="center" vertical="center"/>
    </xf>
    <xf numFmtId="49" fontId="9" fillId="0" borderId="0" xfId="1" applyNumberFormat="1" applyFont="1" applyAlignment="1">
      <alignment horizontal="left" vertical="center"/>
    </xf>
    <xf numFmtId="0" fontId="9" fillId="0" borderId="32" xfId="1" applyFont="1" applyBorder="1" applyAlignment="1">
      <alignment vertical="center"/>
    </xf>
    <xf numFmtId="0" fontId="9" fillId="0" borderId="35" xfId="1" applyFont="1" applyBorder="1" applyAlignment="1">
      <alignment vertical="center"/>
    </xf>
    <xf numFmtId="0" fontId="9" fillId="0" borderId="31" xfId="1" applyFont="1" applyBorder="1" applyAlignment="1">
      <alignment vertical="center"/>
    </xf>
    <xf numFmtId="0" fontId="9" fillId="0" borderId="33" xfId="1" applyFont="1" applyBorder="1" applyAlignment="1">
      <alignment horizontal="right" vertical="center"/>
    </xf>
    <xf numFmtId="0" fontId="9" fillId="0" borderId="48" xfId="1" applyFont="1" applyBorder="1" applyAlignment="1">
      <alignment horizontal="right" vertical="center"/>
    </xf>
    <xf numFmtId="0" fontId="9" fillId="0" borderId="36" xfId="1" applyFont="1" applyBorder="1" applyAlignment="1">
      <alignment vertical="center"/>
    </xf>
    <xf numFmtId="0" fontId="9" fillId="0" borderId="49" xfId="1" applyFont="1" applyBorder="1" applyAlignment="1">
      <alignment vertical="center"/>
    </xf>
    <xf numFmtId="0" fontId="9" fillId="0" borderId="35" xfId="1" applyFont="1" applyBorder="1" applyAlignment="1">
      <alignment horizontal="left" vertical="center"/>
    </xf>
    <xf numFmtId="0" fontId="9" fillId="0" borderId="36" xfId="1" applyFont="1" applyBorder="1" applyAlignment="1">
      <alignment horizontal="left" vertical="center"/>
    </xf>
    <xf numFmtId="0" fontId="9" fillId="0" borderId="37" xfId="1" applyFont="1" applyBorder="1" applyAlignment="1">
      <alignment horizontal="left" vertical="center"/>
    </xf>
    <xf numFmtId="0" fontId="9" fillId="0" borderId="32" xfId="1" applyFont="1" applyBorder="1" applyAlignment="1">
      <alignment horizontal="right" vertical="center"/>
    </xf>
    <xf numFmtId="0" fontId="9" fillId="0" borderId="34" xfId="1" applyFont="1" applyBorder="1" applyAlignment="1">
      <alignment horizontal="right" vertical="center"/>
    </xf>
    <xf numFmtId="0" fontId="9" fillId="0" borderId="31" xfId="1" applyFont="1" applyBorder="1" applyAlignment="1">
      <alignment horizontal="right" vertical="center"/>
    </xf>
    <xf numFmtId="0" fontId="9" fillId="0" borderId="50" xfId="1" applyFont="1" applyBorder="1" applyAlignment="1">
      <alignment horizontal="left" vertical="center"/>
    </xf>
    <xf numFmtId="0" fontId="9" fillId="0" borderId="37" xfId="1" applyFont="1" applyBorder="1" applyAlignment="1">
      <alignment vertical="center"/>
    </xf>
    <xf numFmtId="0" fontId="9" fillId="0" borderId="51" xfId="1" applyFont="1" applyBorder="1" applyAlignment="1">
      <alignment vertical="center"/>
    </xf>
    <xf numFmtId="0" fontId="9" fillId="0" borderId="34" xfId="1" applyFont="1" applyBorder="1" applyAlignment="1">
      <alignment vertical="center"/>
    </xf>
    <xf numFmtId="0" fontId="9" fillId="0" borderId="52" xfId="1" applyFont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distributed" vertical="center" wrapText="1"/>
    </xf>
    <xf numFmtId="0" fontId="3" fillId="3" borderId="0" xfId="0" applyFont="1" applyFill="1" applyAlignment="1">
      <alignment horizontal="distributed" vertical="center"/>
    </xf>
    <xf numFmtId="0" fontId="3" fillId="3" borderId="16" xfId="0" applyFont="1" applyFill="1" applyBorder="1" applyAlignment="1">
      <alignment horizontal="distributed" vertical="center"/>
    </xf>
    <xf numFmtId="0" fontId="3" fillId="3" borderId="7" xfId="0" applyFont="1" applyFill="1" applyBorder="1" applyAlignment="1">
      <alignment horizontal="distributed" vertical="center" wrapText="1"/>
    </xf>
    <xf numFmtId="0" fontId="3" fillId="3" borderId="8" xfId="0" applyFont="1" applyFill="1" applyBorder="1" applyAlignment="1">
      <alignment horizontal="distributed" vertical="center"/>
    </xf>
    <xf numFmtId="0" fontId="3" fillId="3" borderId="9" xfId="0" applyFont="1" applyFill="1" applyBorder="1" applyAlignment="1">
      <alignment horizontal="distributed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distributed" vertical="center" shrinkToFit="1"/>
    </xf>
    <xf numFmtId="0" fontId="3" fillId="3" borderId="0" xfId="0" applyFont="1" applyFill="1" applyAlignment="1">
      <alignment horizontal="distributed" vertical="center" shrinkToFit="1"/>
    </xf>
    <xf numFmtId="0" fontId="3" fillId="3" borderId="16" xfId="0" applyFont="1" applyFill="1" applyBorder="1" applyAlignment="1">
      <alignment horizontal="distributed" vertical="center" shrinkToFit="1"/>
    </xf>
    <xf numFmtId="56" fontId="3" fillId="3" borderId="7" xfId="0" applyNumberFormat="1" applyFont="1" applyFill="1" applyBorder="1" applyAlignment="1">
      <alignment horizontal="distributed" vertical="center" wrapText="1"/>
    </xf>
    <xf numFmtId="0" fontId="3" fillId="3" borderId="12" xfId="0" applyFont="1" applyFill="1" applyBorder="1" applyAlignment="1">
      <alignment horizontal="distributed" vertical="center" wrapText="1"/>
    </xf>
    <xf numFmtId="0" fontId="3" fillId="3" borderId="13" xfId="0" applyFont="1" applyFill="1" applyBorder="1" applyAlignment="1">
      <alignment horizontal="distributed" vertical="center"/>
    </xf>
    <xf numFmtId="0" fontId="3" fillId="3" borderId="14" xfId="0" applyFont="1" applyFill="1" applyBorder="1" applyAlignment="1">
      <alignment horizontal="distributed" vertical="center"/>
    </xf>
    <xf numFmtId="0" fontId="3" fillId="3" borderId="8" xfId="0" applyFont="1" applyFill="1" applyBorder="1" applyAlignment="1">
      <alignment horizontal="distributed" vertical="center" wrapText="1"/>
    </xf>
    <xf numFmtId="0" fontId="3" fillId="3" borderId="9" xfId="0" applyFont="1" applyFill="1" applyBorder="1" applyAlignment="1">
      <alignment horizontal="distributed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0" xfId="0" applyFont="1" applyFill="1" applyAlignment="1">
      <alignment horizontal="distributed" vertical="center" wrapText="1"/>
    </xf>
    <xf numFmtId="0" fontId="3" fillId="3" borderId="16" xfId="0" applyFont="1" applyFill="1" applyBorder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9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6" borderId="20" xfId="1" applyFont="1" applyFill="1" applyBorder="1" applyAlignment="1">
      <alignment horizontal="center" vertical="center"/>
    </xf>
    <xf numFmtId="0" fontId="8" fillId="6" borderId="21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8" fillId="7" borderId="20" xfId="1" applyFont="1" applyFill="1" applyBorder="1" applyAlignment="1">
      <alignment horizontal="center" vertical="center"/>
    </xf>
    <xf numFmtId="0" fontId="8" fillId="7" borderId="21" xfId="1" applyFont="1" applyFill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0" fontId="9" fillId="0" borderId="2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17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9" fillId="0" borderId="5" xfId="1" applyFont="1" applyBorder="1" applyAlignment="1">
      <alignment horizontal="right" vertical="center"/>
    </xf>
    <xf numFmtId="0" fontId="9" fillId="0" borderId="0" xfId="1" applyFont="1" applyAlignment="1">
      <alignment horizontal="center" vertical="center" wrapText="1"/>
    </xf>
    <xf numFmtId="176" fontId="9" fillId="0" borderId="0" xfId="1" quotePrefix="1" applyNumberFormat="1" applyFont="1" applyAlignment="1">
      <alignment horizontal="center" vertical="center" shrinkToFit="1"/>
    </xf>
    <xf numFmtId="0" fontId="9" fillId="0" borderId="33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/>
    </xf>
    <xf numFmtId="0" fontId="5" fillId="0" borderId="33" xfId="1" applyBorder="1" applyAlignment="1">
      <alignment horizontal="center" vertical="center"/>
    </xf>
    <xf numFmtId="0" fontId="5" fillId="0" borderId="53" xfId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right" vertical="center"/>
    </xf>
    <xf numFmtId="0" fontId="9" fillId="0" borderId="53" xfId="1" applyFont="1" applyBorder="1" applyAlignment="1">
      <alignment horizontal="right" vertical="center"/>
    </xf>
    <xf numFmtId="0" fontId="9" fillId="0" borderId="33" xfId="1" applyFont="1" applyBorder="1" applyAlignment="1">
      <alignment vertical="center" wrapText="1"/>
    </xf>
    <xf numFmtId="0" fontId="9" fillId="0" borderId="0" xfId="1" applyFont="1" applyBorder="1" applyAlignment="1">
      <alignment horizontal="left" vertical="center"/>
    </xf>
    <xf numFmtId="0" fontId="9" fillId="0" borderId="38" xfId="1" applyFont="1" applyBorder="1" applyAlignment="1">
      <alignment horizontal="left" vertical="center"/>
    </xf>
    <xf numFmtId="0" fontId="5" fillId="0" borderId="36" xfId="1" applyBorder="1"/>
    <xf numFmtId="0" fontId="9" fillId="0" borderId="36" xfId="1" applyFont="1" applyBorder="1" applyAlignment="1">
      <alignment vertical="center" wrapText="1"/>
    </xf>
  </cellXfs>
  <cellStyles count="2">
    <cellStyle name="標準" xfId="0" builtinId="0"/>
    <cellStyle name="標準 2" xfId="1" xr:uid="{B115A2F3-750B-4FA4-8E9A-AF517BFFB78C}"/>
  </cellStyles>
  <dxfs count="36"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</dxfs>
  <tableStyles count="0" defaultTableStyle="TableStyleMedium9" defaultPivotStyle="PivotStyleLight16"/>
  <colors>
    <mruColors>
      <color rgb="FFFF99CC"/>
      <color rgb="FF00FFFF"/>
      <color rgb="FFCCFFFF"/>
      <color rgb="FFFFFF99"/>
      <color rgb="FFB1EFEE"/>
      <color rgb="FFCCFFCC"/>
      <color rgb="FFC0C0C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18</xdr:col>
      <xdr:colOff>238125</xdr:colOff>
      <xdr:row>4</xdr:row>
      <xdr:rowOff>19050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BD025F8-A673-438B-9267-70D83D9B4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150" y="47625"/>
          <a:ext cx="10763250" cy="752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rtl="0"/>
          <a:r>
            <a:rPr lang="ja-JP" altLang="ja-JP" sz="1100">
              <a:latin typeface="+mn-lt"/>
              <a:ea typeface="+mn-ea"/>
              <a:cs typeface="+mn-cs"/>
            </a:rPr>
            <a:t>第</a:t>
          </a:r>
          <a:r>
            <a:rPr lang="ja-JP" altLang="en-US" sz="1100">
              <a:latin typeface="+mn-lt"/>
              <a:ea typeface="+mn-ea"/>
              <a:cs typeface="+mn-cs"/>
            </a:rPr>
            <a:t>１７</a:t>
          </a:r>
          <a:r>
            <a:rPr lang="ja-JP" altLang="ja-JP" sz="1100">
              <a:latin typeface="+mn-lt"/>
              <a:ea typeface="+mn-ea"/>
              <a:cs typeface="+mn-cs"/>
            </a:rPr>
            <a:t>回</a:t>
          </a:r>
          <a:r>
            <a:rPr lang="ja-JP" altLang="en-US" sz="1100">
              <a:latin typeface="+mn-lt"/>
              <a:ea typeface="+mn-ea"/>
              <a:cs typeface="+mn-cs"/>
            </a:rPr>
            <a:t>北見地区中学校</a:t>
          </a:r>
          <a:r>
            <a:rPr lang="ja-JP" altLang="ja-JP" sz="1100">
              <a:latin typeface="+mn-lt"/>
              <a:ea typeface="+mn-ea"/>
              <a:cs typeface="+mn-cs"/>
            </a:rPr>
            <a:t>バスケットボール</a:t>
          </a:r>
          <a:r>
            <a:rPr lang="ja-JP" altLang="en-US" sz="1100">
              <a:latin typeface="+mn-lt"/>
              <a:ea typeface="+mn-ea"/>
              <a:cs typeface="+mn-cs"/>
            </a:rPr>
            <a:t>秋季大会</a:t>
          </a:r>
          <a:r>
            <a:rPr lang="ja-JP" altLang="ja-JP" sz="1100"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latin typeface="+mn-lt"/>
              <a:ea typeface="+mn-ea"/>
              <a:cs typeface="+mn-cs"/>
            </a:rPr>
            <a:t>結果</a:t>
          </a:r>
          <a:r>
            <a:rPr lang="ja-JP" altLang="ja-JP" sz="1100">
              <a:latin typeface="+mn-lt"/>
              <a:ea typeface="+mn-ea"/>
              <a:cs typeface="+mn-cs"/>
            </a:rPr>
            <a:t>（</a:t>
          </a:r>
          <a:r>
            <a:rPr lang="ja-JP" altLang="en-US" sz="1100">
              <a:latin typeface="+mn-lt"/>
              <a:ea typeface="+mn-ea"/>
              <a:cs typeface="+mn-cs"/>
            </a:rPr>
            <a:t>男子</a:t>
          </a:r>
          <a:r>
            <a:rPr lang="ja-JP" altLang="ja-JP" sz="1100">
              <a:latin typeface="+mn-lt"/>
              <a:ea typeface="+mn-ea"/>
              <a:cs typeface="+mn-cs"/>
            </a:rPr>
            <a:t>）</a:t>
          </a:r>
          <a:endParaRPr lang="ja-JP" altLang="ja-JP" sz="3600"/>
        </a:p>
      </xdr:txBody>
    </xdr:sp>
    <xdr:clientData/>
  </xdr:twoCellAnchor>
  <xdr:twoCellAnchor>
    <xdr:from>
      <xdr:col>8</xdr:col>
      <xdr:colOff>228600</xdr:colOff>
      <xdr:row>49</xdr:row>
      <xdr:rowOff>0</xdr:rowOff>
    </xdr:from>
    <xdr:to>
      <xdr:col>8</xdr:col>
      <xdr:colOff>228600</xdr:colOff>
      <xdr:row>49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8F56F345-5CB9-4D65-A784-ED9ADB64965F}"/>
            </a:ext>
          </a:extLst>
        </xdr:cNvPr>
        <xdr:cNvSpPr>
          <a:spLocks noChangeShapeType="1"/>
        </xdr:cNvSpPr>
      </xdr:nvSpPr>
      <xdr:spPr bwMode="auto">
        <a:xfrm flipV="1">
          <a:off x="4972050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47</xdr:row>
      <xdr:rowOff>0</xdr:rowOff>
    </xdr:from>
    <xdr:to>
      <xdr:col>10</xdr:col>
      <xdr:colOff>257175</xdr:colOff>
      <xdr:row>47</xdr:row>
      <xdr:rowOff>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228C1A1D-4D43-43CE-916D-6A2E65B1BABC}"/>
            </a:ext>
          </a:extLst>
        </xdr:cNvPr>
        <xdr:cNvSpPr>
          <a:spLocks noChangeShapeType="1"/>
        </xdr:cNvSpPr>
      </xdr:nvSpPr>
      <xdr:spPr bwMode="auto">
        <a:xfrm>
          <a:off x="5934075" y="700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18</xdr:col>
      <xdr:colOff>238125</xdr:colOff>
      <xdr:row>4</xdr:row>
      <xdr:rowOff>19050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FFD96805-F48E-4227-8494-D62D925F9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150" y="47625"/>
          <a:ext cx="10785475" cy="7461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rtl="0"/>
          <a:r>
            <a:rPr lang="ja-JP" altLang="ja-JP" sz="1100">
              <a:latin typeface="+mn-lt"/>
              <a:ea typeface="+mn-ea"/>
              <a:cs typeface="+mn-cs"/>
            </a:rPr>
            <a:t>第</a:t>
          </a:r>
          <a:r>
            <a:rPr lang="ja-JP" altLang="en-US" sz="1100">
              <a:latin typeface="+mn-lt"/>
              <a:ea typeface="+mn-ea"/>
              <a:cs typeface="+mn-cs"/>
            </a:rPr>
            <a:t>１７</a:t>
          </a:r>
          <a:r>
            <a:rPr lang="ja-JP" altLang="ja-JP" sz="1100">
              <a:latin typeface="+mn-lt"/>
              <a:ea typeface="+mn-ea"/>
              <a:cs typeface="+mn-cs"/>
            </a:rPr>
            <a:t>回</a:t>
          </a:r>
          <a:r>
            <a:rPr lang="ja-JP" altLang="en-US" sz="1100">
              <a:latin typeface="+mn-lt"/>
              <a:ea typeface="+mn-ea"/>
              <a:cs typeface="+mn-cs"/>
            </a:rPr>
            <a:t>北見地区中学校</a:t>
          </a:r>
          <a:r>
            <a:rPr lang="ja-JP" altLang="ja-JP" sz="1100">
              <a:latin typeface="+mn-lt"/>
              <a:ea typeface="+mn-ea"/>
              <a:cs typeface="+mn-cs"/>
            </a:rPr>
            <a:t>バスケットボール</a:t>
          </a:r>
          <a:r>
            <a:rPr lang="ja-JP" altLang="en-US" sz="1100">
              <a:latin typeface="+mn-lt"/>
              <a:ea typeface="+mn-ea"/>
              <a:cs typeface="+mn-cs"/>
            </a:rPr>
            <a:t>秋季大会</a:t>
          </a:r>
          <a:r>
            <a:rPr lang="ja-JP" altLang="ja-JP" sz="1100">
              <a:latin typeface="+mn-lt"/>
              <a:ea typeface="+mn-ea"/>
              <a:cs typeface="+mn-cs"/>
            </a:rPr>
            <a:t>　（女子）</a:t>
          </a:r>
          <a:endParaRPr lang="ja-JP" altLang="ja-JP" sz="3600"/>
        </a:p>
      </xdr:txBody>
    </xdr:sp>
    <xdr:clientData/>
  </xdr:twoCellAnchor>
  <xdr:twoCellAnchor>
    <xdr:from>
      <xdr:col>8</xdr:col>
      <xdr:colOff>228600</xdr:colOff>
      <xdr:row>49</xdr:row>
      <xdr:rowOff>0</xdr:rowOff>
    </xdr:from>
    <xdr:to>
      <xdr:col>8</xdr:col>
      <xdr:colOff>228600</xdr:colOff>
      <xdr:row>49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A314B639-5A67-495C-BA84-0B14B64949D2}"/>
            </a:ext>
          </a:extLst>
        </xdr:cNvPr>
        <xdr:cNvSpPr>
          <a:spLocks noChangeShapeType="1"/>
        </xdr:cNvSpPr>
      </xdr:nvSpPr>
      <xdr:spPr bwMode="auto">
        <a:xfrm flipV="1">
          <a:off x="4972050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47</xdr:row>
      <xdr:rowOff>0</xdr:rowOff>
    </xdr:from>
    <xdr:to>
      <xdr:col>10</xdr:col>
      <xdr:colOff>257175</xdr:colOff>
      <xdr:row>47</xdr:row>
      <xdr:rowOff>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A9DF4CAE-86F4-4C23-86C2-14F7B4F6C4A1}"/>
            </a:ext>
          </a:extLst>
        </xdr:cNvPr>
        <xdr:cNvSpPr>
          <a:spLocks noChangeShapeType="1"/>
        </xdr:cNvSpPr>
      </xdr:nvSpPr>
      <xdr:spPr bwMode="auto">
        <a:xfrm>
          <a:off x="5934075" y="700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5"/>
  </sheetPr>
  <dimension ref="A1:J59"/>
  <sheetViews>
    <sheetView view="pageBreakPreview" topLeftCell="A52" zoomScaleNormal="100" zoomScaleSheetLayoutView="100" workbookViewId="0">
      <selection activeCell="N7" sqref="N7"/>
    </sheetView>
  </sheetViews>
  <sheetFormatPr defaultColWidth="9" defaultRowHeight="13.5" x14ac:dyDescent="0.15"/>
  <cols>
    <col min="1" max="1" width="9" style="1" customWidth="1"/>
    <col min="2" max="2" width="16.25" style="1" customWidth="1"/>
    <col min="3" max="3" width="3" style="1" customWidth="1"/>
    <col min="4" max="4" width="5.75" style="1" customWidth="1"/>
    <col min="5" max="7" width="4.25" style="1" customWidth="1"/>
    <col min="8" max="8" width="5.75" style="1" customWidth="1"/>
    <col min="9" max="9" width="3" style="1" customWidth="1"/>
    <col min="10" max="10" width="16.25" style="1" customWidth="1"/>
    <col min="11" max="11" width="9" style="1" customWidth="1"/>
    <col min="12" max="16384" width="9" style="1"/>
  </cols>
  <sheetData>
    <row r="1" spans="1:10" ht="14.25" customHeight="1" x14ac:dyDescent="0.15">
      <c r="B1" s="4" t="s">
        <v>82</v>
      </c>
    </row>
    <row r="2" spans="1:10" x14ac:dyDescent="0.15">
      <c r="B2" s="4"/>
    </row>
    <row r="3" spans="1:10" ht="14.25" customHeight="1" thickBot="1" x14ac:dyDescent="0.2">
      <c r="B3" s="4"/>
    </row>
    <row r="4" spans="1:10" ht="15" customHeight="1" thickTop="1" thickBot="1" x14ac:dyDescent="0.2">
      <c r="A4" s="4" t="s">
        <v>38</v>
      </c>
      <c r="B4" s="111" t="s">
        <v>64</v>
      </c>
      <c r="C4" s="114" t="str">
        <f>IF(D4&gt;H4,"○","")</f>
        <v>○</v>
      </c>
      <c r="D4" s="115">
        <f>SUM(E4:E8)</f>
        <v>56</v>
      </c>
      <c r="E4" s="3">
        <v>10</v>
      </c>
      <c r="F4" s="2" t="s">
        <v>3</v>
      </c>
      <c r="G4" s="3">
        <v>11</v>
      </c>
      <c r="H4" s="115">
        <f>SUM(G4:G8)</f>
        <v>45</v>
      </c>
      <c r="I4" s="107" t="str">
        <f>IF(H4&gt;D4,"○","")</f>
        <v/>
      </c>
      <c r="J4" s="120" t="s">
        <v>70</v>
      </c>
    </row>
    <row r="5" spans="1:10" ht="15" customHeight="1" thickTop="1" thickBot="1" x14ac:dyDescent="0.2">
      <c r="B5" s="112"/>
      <c r="C5" s="114"/>
      <c r="D5" s="115"/>
      <c r="E5" s="3">
        <v>20</v>
      </c>
      <c r="F5" s="2" t="s">
        <v>4</v>
      </c>
      <c r="G5" s="3">
        <v>6</v>
      </c>
      <c r="H5" s="115"/>
      <c r="I5" s="107"/>
      <c r="J5" s="121"/>
    </row>
    <row r="6" spans="1:10" ht="15" customHeight="1" thickTop="1" thickBot="1" x14ac:dyDescent="0.2">
      <c r="B6" s="112"/>
      <c r="C6" s="114"/>
      <c r="D6" s="115"/>
      <c r="E6" s="3">
        <v>14</v>
      </c>
      <c r="F6" s="2" t="s">
        <v>5</v>
      </c>
      <c r="G6" s="3">
        <v>17</v>
      </c>
      <c r="H6" s="115"/>
      <c r="I6" s="107"/>
      <c r="J6" s="121"/>
    </row>
    <row r="7" spans="1:10" ht="15" customHeight="1" thickTop="1" thickBot="1" x14ac:dyDescent="0.2">
      <c r="B7" s="112"/>
      <c r="C7" s="114"/>
      <c r="D7" s="115"/>
      <c r="E7" s="3">
        <v>12</v>
      </c>
      <c r="F7" s="2" t="s">
        <v>6</v>
      </c>
      <c r="G7" s="3">
        <v>11</v>
      </c>
      <c r="H7" s="115"/>
      <c r="I7" s="107"/>
      <c r="J7" s="121"/>
    </row>
    <row r="8" spans="1:10" ht="15" customHeight="1" thickTop="1" thickBot="1" x14ac:dyDescent="0.2">
      <c r="B8" s="113"/>
      <c r="C8" s="114"/>
      <c r="D8" s="115"/>
      <c r="E8" s="3"/>
      <c r="F8" s="5" t="s">
        <v>1</v>
      </c>
      <c r="G8" s="3"/>
      <c r="H8" s="115"/>
      <c r="I8" s="107"/>
      <c r="J8" s="122"/>
    </row>
    <row r="9" spans="1:10" ht="14.25" customHeight="1" thickTop="1" x14ac:dyDescent="0.15"/>
    <row r="10" spans="1:10" ht="14.25" customHeight="1" thickBot="1" x14ac:dyDescent="0.2">
      <c r="B10" s="4"/>
    </row>
    <row r="11" spans="1:10" ht="15" customHeight="1" thickTop="1" thickBot="1" x14ac:dyDescent="0.2">
      <c r="A11" s="4" t="s">
        <v>27</v>
      </c>
      <c r="B11" s="111" t="s">
        <v>71</v>
      </c>
      <c r="C11" s="114" t="str">
        <f>IF(D11&gt;H11,"○","")</f>
        <v/>
      </c>
      <c r="D11" s="115">
        <f>SUM(E11:E15)</f>
        <v>36</v>
      </c>
      <c r="E11" s="3">
        <v>9</v>
      </c>
      <c r="F11" s="2" t="s">
        <v>3</v>
      </c>
      <c r="G11" s="3">
        <v>19</v>
      </c>
      <c r="H11" s="115">
        <f>SUM(G11:G15)</f>
        <v>52</v>
      </c>
      <c r="I11" s="107" t="str">
        <f>IF(H11&gt;D11,"○","")</f>
        <v>○</v>
      </c>
      <c r="J11" s="108" t="s">
        <v>72</v>
      </c>
    </row>
    <row r="12" spans="1:10" ht="15" customHeight="1" thickTop="1" thickBot="1" x14ac:dyDescent="0.2">
      <c r="B12" s="112"/>
      <c r="C12" s="114"/>
      <c r="D12" s="115"/>
      <c r="E12" s="3">
        <v>5</v>
      </c>
      <c r="F12" s="2" t="s">
        <v>4</v>
      </c>
      <c r="G12" s="3">
        <v>13</v>
      </c>
      <c r="H12" s="115"/>
      <c r="I12" s="107"/>
      <c r="J12" s="109"/>
    </row>
    <row r="13" spans="1:10" ht="15" customHeight="1" thickTop="1" thickBot="1" x14ac:dyDescent="0.2">
      <c r="B13" s="112"/>
      <c r="C13" s="114"/>
      <c r="D13" s="115"/>
      <c r="E13" s="3">
        <v>9</v>
      </c>
      <c r="F13" s="2" t="s">
        <v>5</v>
      </c>
      <c r="G13" s="3">
        <v>5</v>
      </c>
      <c r="H13" s="115"/>
      <c r="I13" s="107"/>
      <c r="J13" s="109"/>
    </row>
    <row r="14" spans="1:10" ht="15" customHeight="1" thickTop="1" thickBot="1" x14ac:dyDescent="0.2">
      <c r="B14" s="112"/>
      <c r="C14" s="114"/>
      <c r="D14" s="115"/>
      <c r="E14" s="3">
        <v>13</v>
      </c>
      <c r="F14" s="2" t="s">
        <v>6</v>
      </c>
      <c r="G14" s="3">
        <v>15</v>
      </c>
      <c r="H14" s="115"/>
      <c r="I14" s="107"/>
      <c r="J14" s="109"/>
    </row>
    <row r="15" spans="1:10" ht="15" customHeight="1" thickTop="1" thickBot="1" x14ac:dyDescent="0.2">
      <c r="B15" s="113"/>
      <c r="C15" s="114"/>
      <c r="D15" s="115"/>
      <c r="E15" s="3"/>
      <c r="F15" s="2" t="s">
        <v>2</v>
      </c>
      <c r="G15" s="3"/>
      <c r="H15" s="115"/>
      <c r="I15" s="107"/>
      <c r="J15" s="110"/>
    </row>
    <row r="16" spans="1:10" ht="14.25" customHeight="1" thickTop="1" x14ac:dyDescent="0.15"/>
    <row r="17" spans="1:10" ht="14.25" customHeight="1" thickBot="1" x14ac:dyDescent="0.2">
      <c r="B17" s="4"/>
    </row>
    <row r="18" spans="1:10" ht="15" customHeight="1" thickTop="1" thickBot="1" x14ac:dyDescent="0.2">
      <c r="A18" s="4" t="s">
        <v>39</v>
      </c>
      <c r="B18" s="111" t="s">
        <v>74</v>
      </c>
      <c r="C18" s="114" t="str">
        <f>IF(D18&gt;H18,"○","")</f>
        <v/>
      </c>
      <c r="D18" s="115">
        <f>SUM(E18:E22)</f>
        <v>44</v>
      </c>
      <c r="E18" s="3">
        <v>13</v>
      </c>
      <c r="F18" s="2" t="s">
        <v>3</v>
      </c>
      <c r="G18" s="3">
        <v>9</v>
      </c>
      <c r="H18" s="115">
        <f>SUM(G18:G22)</f>
        <v>52</v>
      </c>
      <c r="I18" s="107" t="str">
        <f>IF(H18&gt;D18,"○","")</f>
        <v>○</v>
      </c>
      <c r="J18" s="108" t="s">
        <v>75</v>
      </c>
    </row>
    <row r="19" spans="1:10" ht="15" customHeight="1" thickTop="1" thickBot="1" x14ac:dyDescent="0.2">
      <c r="B19" s="112"/>
      <c r="C19" s="114"/>
      <c r="D19" s="115"/>
      <c r="E19" s="3">
        <v>13</v>
      </c>
      <c r="F19" s="2" t="s">
        <v>4</v>
      </c>
      <c r="G19" s="3">
        <v>12</v>
      </c>
      <c r="H19" s="115"/>
      <c r="I19" s="107"/>
      <c r="J19" s="109"/>
    </row>
    <row r="20" spans="1:10" ht="15" customHeight="1" thickTop="1" thickBot="1" x14ac:dyDescent="0.2">
      <c r="B20" s="112"/>
      <c r="C20" s="114"/>
      <c r="D20" s="115"/>
      <c r="E20" s="3">
        <v>9</v>
      </c>
      <c r="F20" s="2" t="s">
        <v>5</v>
      </c>
      <c r="G20" s="3">
        <v>13</v>
      </c>
      <c r="H20" s="115"/>
      <c r="I20" s="107"/>
      <c r="J20" s="109"/>
    </row>
    <row r="21" spans="1:10" ht="15" customHeight="1" thickTop="1" thickBot="1" x14ac:dyDescent="0.2">
      <c r="B21" s="112"/>
      <c r="C21" s="114"/>
      <c r="D21" s="115"/>
      <c r="E21" s="6">
        <v>9</v>
      </c>
      <c r="F21" s="2" t="s">
        <v>6</v>
      </c>
      <c r="G21" s="3">
        <v>18</v>
      </c>
      <c r="H21" s="115"/>
      <c r="I21" s="107"/>
      <c r="J21" s="109"/>
    </row>
    <row r="22" spans="1:10" ht="15" customHeight="1" thickTop="1" thickBot="1" x14ac:dyDescent="0.2">
      <c r="B22" s="113"/>
      <c r="C22" s="114"/>
      <c r="D22" s="115"/>
      <c r="E22" s="3"/>
      <c r="F22" s="2" t="s">
        <v>2</v>
      </c>
      <c r="G22" s="3"/>
      <c r="H22" s="115"/>
      <c r="I22" s="107"/>
      <c r="J22" s="110"/>
    </row>
    <row r="23" spans="1:10" ht="14.25" customHeight="1" thickTop="1" x14ac:dyDescent="0.15"/>
    <row r="24" spans="1:10" ht="14.25" customHeight="1" thickBot="1" x14ac:dyDescent="0.2">
      <c r="B24" s="4"/>
    </row>
    <row r="25" spans="1:10" ht="15" customHeight="1" thickTop="1" thickBot="1" x14ac:dyDescent="0.2">
      <c r="A25" s="4" t="s">
        <v>29</v>
      </c>
      <c r="B25" s="111" t="s">
        <v>78</v>
      </c>
      <c r="C25" s="114" t="str">
        <f>IF(D25&gt;H25,"○","")</f>
        <v/>
      </c>
      <c r="D25" s="115">
        <f>SUM(E25:E29)</f>
        <v>46</v>
      </c>
      <c r="E25" s="3">
        <v>20</v>
      </c>
      <c r="F25" s="2" t="s">
        <v>3</v>
      </c>
      <c r="G25" s="3">
        <v>20</v>
      </c>
      <c r="H25" s="115">
        <f>SUM(G25:G29)</f>
        <v>69</v>
      </c>
      <c r="I25" s="107" t="str">
        <f>IF(H25&gt;D25,"○","")</f>
        <v>○</v>
      </c>
      <c r="J25" s="108" t="s">
        <v>79</v>
      </c>
    </row>
    <row r="26" spans="1:10" ht="15" customHeight="1" thickTop="1" thickBot="1" x14ac:dyDescent="0.2">
      <c r="B26" s="112"/>
      <c r="C26" s="114"/>
      <c r="D26" s="115"/>
      <c r="E26" s="3">
        <v>8</v>
      </c>
      <c r="F26" s="2" t="s">
        <v>4</v>
      </c>
      <c r="G26" s="3">
        <v>12</v>
      </c>
      <c r="H26" s="115"/>
      <c r="I26" s="107"/>
      <c r="J26" s="109"/>
    </row>
    <row r="27" spans="1:10" ht="15" customHeight="1" thickTop="1" thickBot="1" x14ac:dyDescent="0.2">
      <c r="B27" s="112"/>
      <c r="C27" s="114"/>
      <c r="D27" s="115"/>
      <c r="E27" s="3">
        <v>10</v>
      </c>
      <c r="F27" s="2" t="s">
        <v>5</v>
      </c>
      <c r="G27" s="3">
        <v>16</v>
      </c>
      <c r="H27" s="115"/>
      <c r="I27" s="107"/>
      <c r="J27" s="109"/>
    </row>
    <row r="28" spans="1:10" ht="15" customHeight="1" thickTop="1" thickBot="1" x14ac:dyDescent="0.2">
      <c r="B28" s="112"/>
      <c r="C28" s="114"/>
      <c r="D28" s="115"/>
      <c r="E28" s="3">
        <v>8</v>
      </c>
      <c r="F28" s="2" t="s">
        <v>6</v>
      </c>
      <c r="G28" s="3">
        <v>21</v>
      </c>
      <c r="H28" s="115"/>
      <c r="I28" s="107"/>
      <c r="J28" s="109"/>
    </row>
    <row r="29" spans="1:10" ht="15" customHeight="1" thickTop="1" thickBot="1" x14ac:dyDescent="0.2">
      <c r="B29" s="113"/>
      <c r="C29" s="114"/>
      <c r="D29" s="115"/>
      <c r="E29" s="3"/>
      <c r="F29" s="2" t="s">
        <v>2</v>
      </c>
      <c r="G29" s="3"/>
      <c r="H29" s="115"/>
      <c r="I29" s="107"/>
      <c r="J29" s="110"/>
    </row>
    <row r="30" spans="1:10" ht="14.25" customHeight="1" thickTop="1" x14ac:dyDescent="0.15"/>
    <row r="31" spans="1:10" ht="14.25" customHeight="1" thickBot="1" x14ac:dyDescent="0.2">
      <c r="B31" s="4"/>
    </row>
    <row r="32" spans="1:10" ht="15" customHeight="1" thickTop="1" thickBot="1" x14ac:dyDescent="0.2">
      <c r="A32" s="4" t="s">
        <v>31</v>
      </c>
      <c r="B32" s="111" t="s">
        <v>66</v>
      </c>
      <c r="C32" s="114" t="str">
        <f>IF(D32&gt;H32,"○","")</f>
        <v/>
      </c>
      <c r="D32" s="115">
        <f>SUM(E32:E36)</f>
        <v>52</v>
      </c>
      <c r="E32" s="3">
        <v>14</v>
      </c>
      <c r="F32" s="2" t="s">
        <v>3</v>
      </c>
      <c r="G32" s="3">
        <v>10</v>
      </c>
      <c r="H32" s="115">
        <f>SUM(G32:G36)</f>
        <v>60</v>
      </c>
      <c r="I32" s="107" t="str">
        <f>IF(H32&gt;D32,"○","")</f>
        <v>○</v>
      </c>
      <c r="J32" s="108" t="s">
        <v>69</v>
      </c>
    </row>
    <row r="33" spans="1:10" ht="15" customHeight="1" thickTop="1" thickBot="1" x14ac:dyDescent="0.2">
      <c r="B33" s="112"/>
      <c r="C33" s="114"/>
      <c r="D33" s="115"/>
      <c r="E33" s="3">
        <v>18</v>
      </c>
      <c r="F33" s="2" t="s">
        <v>4</v>
      </c>
      <c r="G33" s="3">
        <v>12</v>
      </c>
      <c r="H33" s="115"/>
      <c r="I33" s="107"/>
      <c r="J33" s="109"/>
    </row>
    <row r="34" spans="1:10" ht="15" customHeight="1" thickTop="1" thickBot="1" x14ac:dyDescent="0.2">
      <c r="B34" s="112"/>
      <c r="C34" s="114"/>
      <c r="D34" s="115"/>
      <c r="E34" s="3">
        <v>12</v>
      </c>
      <c r="F34" s="2" t="s">
        <v>5</v>
      </c>
      <c r="G34" s="3">
        <v>16</v>
      </c>
      <c r="H34" s="115"/>
      <c r="I34" s="107"/>
      <c r="J34" s="109"/>
    </row>
    <row r="35" spans="1:10" ht="15" customHeight="1" thickTop="1" thickBot="1" x14ac:dyDescent="0.2">
      <c r="B35" s="112"/>
      <c r="C35" s="114"/>
      <c r="D35" s="115"/>
      <c r="E35" s="3">
        <v>8</v>
      </c>
      <c r="F35" s="2" t="s">
        <v>6</v>
      </c>
      <c r="G35" s="3">
        <v>22</v>
      </c>
      <c r="H35" s="115"/>
      <c r="I35" s="107"/>
      <c r="J35" s="109"/>
    </row>
    <row r="36" spans="1:10" ht="15" customHeight="1" thickTop="1" thickBot="1" x14ac:dyDescent="0.2">
      <c r="B36" s="113"/>
      <c r="C36" s="114"/>
      <c r="D36" s="115"/>
      <c r="E36" s="3"/>
      <c r="F36" s="2" t="s">
        <v>2</v>
      </c>
      <c r="G36" s="3"/>
      <c r="H36" s="115"/>
      <c r="I36" s="107"/>
      <c r="J36" s="110"/>
    </row>
    <row r="37" spans="1:10" ht="14.25" customHeight="1" thickTop="1" x14ac:dyDescent="0.15"/>
    <row r="38" spans="1:10" ht="14.25" customHeight="1" thickBot="1" x14ac:dyDescent="0.2">
      <c r="B38" s="4"/>
    </row>
    <row r="39" spans="1:10" ht="15" customHeight="1" thickTop="1" thickBot="1" x14ac:dyDescent="0.2">
      <c r="A39" s="4" t="s">
        <v>83</v>
      </c>
      <c r="B39" s="111" t="s">
        <v>80</v>
      </c>
      <c r="C39" s="114" t="str">
        <f>IF(D39&gt;H39,"○","")</f>
        <v/>
      </c>
      <c r="D39" s="115">
        <f>SUM(E39:E43)</f>
        <v>27</v>
      </c>
      <c r="E39" s="3">
        <v>9</v>
      </c>
      <c r="F39" s="2" t="s">
        <v>3</v>
      </c>
      <c r="G39" s="3">
        <v>27</v>
      </c>
      <c r="H39" s="115">
        <f>SUM(G39:G43)</f>
        <v>102</v>
      </c>
      <c r="I39" s="107" t="str">
        <f>IF(H39&gt;D39,"○","")</f>
        <v>○</v>
      </c>
      <c r="J39" s="108" t="s">
        <v>81</v>
      </c>
    </row>
    <row r="40" spans="1:10" ht="15" customHeight="1" thickTop="1" thickBot="1" x14ac:dyDescent="0.2">
      <c r="B40" s="112"/>
      <c r="C40" s="114"/>
      <c r="D40" s="115"/>
      <c r="E40" s="3">
        <v>3</v>
      </c>
      <c r="F40" s="2" t="s">
        <v>4</v>
      </c>
      <c r="G40" s="3">
        <v>17</v>
      </c>
      <c r="H40" s="115"/>
      <c r="I40" s="107"/>
      <c r="J40" s="109"/>
    </row>
    <row r="41" spans="1:10" ht="15" customHeight="1" thickTop="1" thickBot="1" x14ac:dyDescent="0.2">
      <c r="B41" s="112"/>
      <c r="C41" s="114"/>
      <c r="D41" s="115"/>
      <c r="E41" s="3">
        <v>9</v>
      </c>
      <c r="F41" s="2" t="s">
        <v>5</v>
      </c>
      <c r="G41" s="3">
        <v>34</v>
      </c>
      <c r="H41" s="115"/>
      <c r="I41" s="107"/>
      <c r="J41" s="109"/>
    </row>
    <row r="42" spans="1:10" ht="15" customHeight="1" thickTop="1" thickBot="1" x14ac:dyDescent="0.2">
      <c r="B42" s="112"/>
      <c r="C42" s="114"/>
      <c r="D42" s="115"/>
      <c r="E42" s="3">
        <v>6</v>
      </c>
      <c r="F42" s="2" t="s">
        <v>6</v>
      </c>
      <c r="G42" s="3">
        <v>24</v>
      </c>
      <c r="H42" s="115"/>
      <c r="I42" s="107"/>
      <c r="J42" s="109"/>
    </row>
    <row r="43" spans="1:10" ht="15" customHeight="1" thickTop="1" thickBot="1" x14ac:dyDescent="0.2">
      <c r="B43" s="113"/>
      <c r="C43" s="114"/>
      <c r="D43" s="115"/>
      <c r="E43" s="3"/>
      <c r="F43" s="2" t="s">
        <v>2</v>
      </c>
      <c r="G43" s="3"/>
      <c r="H43" s="115"/>
      <c r="I43" s="107"/>
      <c r="J43" s="110"/>
    </row>
    <row r="44" spans="1:10" ht="14.25" customHeight="1" thickTop="1" x14ac:dyDescent="0.15"/>
    <row r="45" spans="1:10" ht="14.25" customHeight="1" thickBot="1" x14ac:dyDescent="0.2">
      <c r="B45" s="4"/>
    </row>
    <row r="46" spans="1:10" ht="15" customHeight="1" thickTop="1" thickBot="1" x14ac:dyDescent="0.2">
      <c r="A46" s="4" t="s">
        <v>84</v>
      </c>
      <c r="B46" s="119" t="s">
        <v>67</v>
      </c>
      <c r="C46" s="114" t="str">
        <f>IF(D46&gt;H46,"○","")</f>
        <v>○</v>
      </c>
      <c r="D46" s="115">
        <f>SUM(E46:E50)</f>
        <v>72</v>
      </c>
      <c r="E46" s="3">
        <v>13</v>
      </c>
      <c r="F46" s="2" t="s">
        <v>3</v>
      </c>
      <c r="G46" s="3">
        <v>12</v>
      </c>
      <c r="H46" s="115">
        <f>SUM(G46:G50)</f>
        <v>54</v>
      </c>
      <c r="I46" s="107" t="str">
        <f>IF(H46&gt;D46,"○","")</f>
        <v/>
      </c>
      <c r="J46" s="108" t="s">
        <v>68</v>
      </c>
    </row>
    <row r="47" spans="1:10" ht="15" customHeight="1" thickTop="1" thickBot="1" x14ac:dyDescent="0.2">
      <c r="B47" s="112"/>
      <c r="C47" s="114"/>
      <c r="D47" s="115"/>
      <c r="E47" s="3">
        <v>28</v>
      </c>
      <c r="F47" s="2" t="s">
        <v>4</v>
      </c>
      <c r="G47" s="3">
        <v>10</v>
      </c>
      <c r="H47" s="115"/>
      <c r="I47" s="107"/>
      <c r="J47" s="109"/>
    </row>
    <row r="48" spans="1:10" ht="15" customHeight="1" thickTop="1" thickBot="1" x14ac:dyDescent="0.2">
      <c r="B48" s="112"/>
      <c r="C48" s="114"/>
      <c r="D48" s="115"/>
      <c r="E48" s="3">
        <v>7</v>
      </c>
      <c r="F48" s="2" t="s">
        <v>5</v>
      </c>
      <c r="G48" s="3">
        <v>14</v>
      </c>
      <c r="H48" s="115"/>
      <c r="I48" s="107"/>
      <c r="J48" s="109"/>
    </row>
    <row r="49" spans="1:10" ht="15" customHeight="1" thickTop="1" thickBot="1" x14ac:dyDescent="0.2">
      <c r="B49" s="112"/>
      <c r="C49" s="114"/>
      <c r="D49" s="115"/>
      <c r="E49" s="3">
        <v>24</v>
      </c>
      <c r="F49" s="2" t="s">
        <v>6</v>
      </c>
      <c r="G49" s="3">
        <v>18</v>
      </c>
      <c r="H49" s="115"/>
      <c r="I49" s="107"/>
      <c r="J49" s="109"/>
    </row>
    <row r="50" spans="1:10" ht="15" customHeight="1" thickTop="1" thickBot="1" x14ac:dyDescent="0.2">
      <c r="B50" s="113"/>
      <c r="C50" s="114"/>
      <c r="D50" s="115"/>
      <c r="E50" s="3"/>
      <c r="F50" s="2" t="s">
        <v>2</v>
      </c>
      <c r="G50" s="3"/>
      <c r="H50" s="115"/>
      <c r="I50" s="107"/>
      <c r="J50" s="110"/>
    </row>
    <row r="51" spans="1:10" ht="14.25" customHeight="1" thickTop="1" x14ac:dyDescent="0.15"/>
    <row r="52" spans="1:10" ht="14.25" customHeight="1" thickBot="1" x14ac:dyDescent="0.2">
      <c r="B52" s="4"/>
    </row>
    <row r="53" spans="1:10" ht="15" customHeight="1" thickTop="1" thickBot="1" x14ac:dyDescent="0.2">
      <c r="A53" s="4" t="s">
        <v>85</v>
      </c>
      <c r="B53" s="111" t="s">
        <v>76</v>
      </c>
      <c r="C53" s="114" t="str">
        <f>IF(D53&gt;H53,"○","")</f>
        <v/>
      </c>
      <c r="D53" s="115">
        <f>SUM(E53:E57)</f>
        <v>37</v>
      </c>
      <c r="E53" s="3">
        <v>2</v>
      </c>
      <c r="F53" s="2" t="s">
        <v>3</v>
      </c>
      <c r="G53" s="3">
        <v>28</v>
      </c>
      <c r="H53" s="115">
        <f>SUM(G53:G57)</f>
        <v>120</v>
      </c>
      <c r="I53" s="107" t="str">
        <f>IF(H53&gt;D53,"○","")</f>
        <v>○</v>
      </c>
      <c r="J53" s="116" t="s">
        <v>77</v>
      </c>
    </row>
    <row r="54" spans="1:10" ht="15" customHeight="1" thickTop="1" thickBot="1" x14ac:dyDescent="0.2">
      <c r="B54" s="112"/>
      <c r="C54" s="114"/>
      <c r="D54" s="115"/>
      <c r="E54" s="3">
        <v>4</v>
      </c>
      <c r="F54" s="2" t="s">
        <v>4</v>
      </c>
      <c r="G54" s="3">
        <v>32</v>
      </c>
      <c r="H54" s="115"/>
      <c r="I54" s="107"/>
      <c r="J54" s="117"/>
    </row>
    <row r="55" spans="1:10" ht="15" customHeight="1" thickTop="1" thickBot="1" x14ac:dyDescent="0.2">
      <c r="B55" s="112"/>
      <c r="C55" s="114"/>
      <c r="D55" s="115"/>
      <c r="E55" s="3">
        <v>11</v>
      </c>
      <c r="F55" s="2" t="s">
        <v>5</v>
      </c>
      <c r="G55" s="3">
        <v>30</v>
      </c>
      <c r="H55" s="115"/>
      <c r="I55" s="107"/>
      <c r="J55" s="117"/>
    </row>
    <row r="56" spans="1:10" ht="15" customHeight="1" thickTop="1" thickBot="1" x14ac:dyDescent="0.2">
      <c r="B56" s="112"/>
      <c r="C56" s="114"/>
      <c r="D56" s="115"/>
      <c r="E56" s="3">
        <v>20</v>
      </c>
      <c r="F56" s="2" t="s">
        <v>6</v>
      </c>
      <c r="G56" s="3">
        <v>30</v>
      </c>
      <c r="H56" s="115"/>
      <c r="I56" s="107"/>
      <c r="J56" s="117"/>
    </row>
    <row r="57" spans="1:10" ht="15" customHeight="1" thickTop="1" thickBot="1" x14ac:dyDescent="0.2">
      <c r="B57" s="113"/>
      <c r="C57" s="114"/>
      <c r="D57" s="115"/>
      <c r="E57" s="3"/>
      <c r="F57" s="2" t="s">
        <v>2</v>
      </c>
      <c r="G57" s="3"/>
      <c r="H57" s="115"/>
      <c r="I57" s="107"/>
      <c r="J57" s="118"/>
    </row>
    <row r="58" spans="1:10" ht="14.25" customHeight="1" thickTop="1" x14ac:dyDescent="0.15"/>
    <row r="59" spans="1:10" ht="14.25" customHeight="1" x14ac:dyDescent="0.15">
      <c r="B59" s="4"/>
    </row>
  </sheetData>
  <mergeCells count="48">
    <mergeCell ref="C4:C8"/>
    <mergeCell ref="D4:D8"/>
    <mergeCell ref="H4:H8"/>
    <mergeCell ref="J4:J8"/>
    <mergeCell ref="I11:I15"/>
    <mergeCell ref="J11:J15"/>
    <mergeCell ref="I25:I29"/>
    <mergeCell ref="J25:J29"/>
    <mergeCell ref="I18:I22"/>
    <mergeCell ref="J18:J22"/>
    <mergeCell ref="D18:D22"/>
    <mergeCell ref="H18:H22"/>
    <mergeCell ref="D39:D43"/>
    <mergeCell ref="H39:H43"/>
    <mergeCell ref="B25:B29"/>
    <mergeCell ref="C25:C29"/>
    <mergeCell ref="B39:B43"/>
    <mergeCell ref="C39:C43"/>
    <mergeCell ref="I4:I8"/>
    <mergeCell ref="B32:B36"/>
    <mergeCell ref="C32:C36"/>
    <mergeCell ref="D32:D36"/>
    <mergeCell ref="H32:H36"/>
    <mergeCell ref="B11:B15"/>
    <mergeCell ref="C11:C15"/>
    <mergeCell ref="D11:D15"/>
    <mergeCell ref="H11:H15"/>
    <mergeCell ref="B18:B22"/>
    <mergeCell ref="C18:C22"/>
    <mergeCell ref="B4:B8"/>
    <mergeCell ref="D25:D29"/>
    <mergeCell ref="H25:H29"/>
    <mergeCell ref="I32:I36"/>
    <mergeCell ref="J32:J36"/>
    <mergeCell ref="I39:I43"/>
    <mergeCell ref="J39:J43"/>
    <mergeCell ref="I53:I57"/>
    <mergeCell ref="J53:J57"/>
    <mergeCell ref="I46:I50"/>
    <mergeCell ref="J46:J50"/>
    <mergeCell ref="B53:B57"/>
    <mergeCell ref="C53:C57"/>
    <mergeCell ref="D53:D57"/>
    <mergeCell ref="H53:H57"/>
    <mergeCell ref="D46:D50"/>
    <mergeCell ref="H46:H50"/>
    <mergeCell ref="B46:B50"/>
    <mergeCell ref="C46:C50"/>
  </mergeCells>
  <phoneticPr fontId="1" type="noConversion"/>
  <pageMargins left="0.78670725109070305" right="0.78670725109070305" top="0.98390475971492264" bottom="0.98390475971492264" header="0.51174154431801144" footer="0.51174154431801144"/>
  <pageSetup paperSize="9" scale="88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msystem!$C$2:$C$26</xm:f>
          </x14:formula1>
          <xm:sqref>B4:B8 B11:B15 B18:B22 J18:J22 J11:J15 J4:J8 B25:B29 B32:B36 J25:J29 J32:J36 J39:J43 B39:B43 J46:J50 J53:J57 B46:B50 B53:B57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5"/>
  <sheetViews>
    <sheetView workbookViewId="0">
      <selection activeCell="C22" sqref="C22"/>
    </sheetView>
  </sheetViews>
  <sheetFormatPr defaultRowHeight="13.5" x14ac:dyDescent="0.15"/>
  <cols>
    <col min="2" max="2" width="4.25" customWidth="1"/>
    <col min="3" max="3" width="13.75" style="8" customWidth="1"/>
    <col min="8" max="8" width="9" style="8"/>
    <col min="13" max="13" width="9" style="8"/>
  </cols>
  <sheetData>
    <row r="1" spans="1:15" ht="14.25" thickBot="1" x14ac:dyDescent="0.2">
      <c r="A1" t="s">
        <v>23</v>
      </c>
    </row>
    <row r="2" spans="1:15" x14ac:dyDescent="0.15">
      <c r="A2" s="11" t="s">
        <v>22</v>
      </c>
      <c r="B2" s="12" t="str">
        <f>INDEX(女子結果1日目!A:A,(ROW()-1)*7-3)</f>
        <v>a1</v>
      </c>
      <c r="C2" s="13" t="str">
        <f>VLOOKUP(B2,女子結果1日目!$A:$K,2,FALSE)&amp;"-"&amp;VLOOKUP(B2,女子結果1日目!$A:$K,10,FALSE)</f>
        <v>置戸-東相内</v>
      </c>
      <c r="D2" s="14">
        <f>VLOOKUP(B2,女子結果1日目!$A:$K,4,FALSE)</f>
        <v>110</v>
      </c>
      <c r="E2" s="15">
        <f>VLOOKUP(B2,女子結果1日目!$A:$K,8,FALSE)</f>
        <v>14</v>
      </c>
      <c r="F2" s="11" t="s">
        <v>24</v>
      </c>
      <c r="G2" s="12" t="str">
        <f>INDEX(女子結果2日目!A:A,(ROW()-1)*7-3)</f>
        <v>b1</v>
      </c>
      <c r="H2" s="23" t="str">
        <f>VLOOKUP(G2,女子結果2日目!$A:$K,2,FALSE)&amp;"-"&amp;VLOOKUP(G2,女子結果2日目!$A:$K,10,FALSE)</f>
        <v>北見小泉-遠軽</v>
      </c>
      <c r="I2" s="12">
        <f>VLOOKUP(G2,女子結果2日目!$A:$K,4,FALSE)</f>
        <v>98</v>
      </c>
      <c r="J2" s="22">
        <f>VLOOKUP(G2,女子結果2日目!$A:$K,8,FALSE)</f>
        <v>14</v>
      </c>
      <c r="K2" s="11" t="s">
        <v>25</v>
      </c>
      <c r="L2" s="12" t="str">
        <f>INDEX(女子結果3日目!A:A,(ROW()-1)*7-3)</f>
        <v>a1</v>
      </c>
      <c r="M2" s="23" t="str">
        <f>VLOOKUP(L2,女子結果3日目!$A:$K,2,FALSE)&amp;"-"&amp;VLOOKUP(L2,女子結果3日目!$A:$K,10,FALSE)</f>
        <v>斜里-北見高栄・美幌</v>
      </c>
      <c r="N2" s="12">
        <f>VLOOKUP(L2,女子結果3日目!$A:$K,4,FALSE)</f>
        <v>0</v>
      </c>
      <c r="O2" s="22">
        <f>VLOOKUP(L2,女子結果3日目!$A:$K,8,FALSE)</f>
        <v>0</v>
      </c>
    </row>
    <row r="3" spans="1:15" x14ac:dyDescent="0.15">
      <c r="A3" s="16"/>
      <c r="B3" t="str">
        <f>INDEX(女子結果1日目!A:A,(ROW()-1)*7-3)</f>
        <v>a3</v>
      </c>
      <c r="C3" s="9" t="str">
        <f>VLOOKUP(B3,女子結果1日目!$A:$K,2,FALSE)&amp;"-"&amp;VLOOKUP(B3,女子結果1日目!$A:$K,10,FALSE)</f>
        <v>網走第一-遠軽</v>
      </c>
      <c r="D3">
        <f>VLOOKUP(B3,女子結果1日目!$A:$K,4,FALSE)</f>
        <v>23</v>
      </c>
      <c r="E3" s="17">
        <f>VLOOKUP(B3,女子結果1日目!$A:$K,8,FALSE)</f>
        <v>30</v>
      </c>
      <c r="F3" s="16"/>
      <c r="G3" t="str">
        <f>INDEX(女子結果2日目!A:A,(ROW()-1)*7-3)</f>
        <v>b2</v>
      </c>
      <c r="H3" s="8" t="str">
        <f>VLOOKUP(G3,女子結果2日目!$A:$K,2,FALSE)&amp;"-"&amp;VLOOKUP(G3,女子結果2日目!$A:$K,10,FALSE)</f>
        <v>斜里・二中-上湧別・ゆうべつ・佐呂間・紋別潮見</v>
      </c>
      <c r="I3">
        <f>VLOOKUP(G3,女子結果2日目!$A:$K,4,FALSE)</f>
        <v>35</v>
      </c>
      <c r="J3" s="17">
        <f>VLOOKUP(G3,女子結果2日目!$A:$K,8,FALSE)</f>
        <v>85</v>
      </c>
      <c r="K3" s="16"/>
      <c r="L3" t="str">
        <f>INDEX(女子結果3日目!A:A,(ROW()-1)*7-3)</f>
        <v>b1</v>
      </c>
      <c r="M3" s="8" t="str">
        <f>VLOOKUP(L3,女子結果3日目!$A:$K,2,FALSE)&amp;"-"&amp;VLOOKUP(L3,女子結果3日目!$A:$K,10,FALSE)</f>
        <v>北見北光-北見小泉</v>
      </c>
      <c r="N3">
        <f>VLOOKUP(L3,女子結果3日目!$A:$K,4,FALSE)</f>
        <v>0</v>
      </c>
      <c r="O3" s="17">
        <f>VLOOKUP(L3,女子結果3日目!$A:$K,8,FALSE)</f>
        <v>0</v>
      </c>
    </row>
    <row r="4" spans="1:15" x14ac:dyDescent="0.15">
      <c r="A4" s="16"/>
      <c r="B4" t="str">
        <f>INDEX(女子結果1日目!A:A,(ROW()-1)*7-3)</f>
        <v>a5</v>
      </c>
      <c r="C4" s="9" t="str">
        <f>VLOOKUP(B4,女子結果1日目!$A:$K,2,FALSE)&amp;"-"&amp;VLOOKUP(B4,女子結果1日目!$A:$K,10,FALSE)</f>
        <v>美幌北-北見北</v>
      </c>
      <c r="D4">
        <f>VLOOKUP(B4,女子結果1日目!$A:$K,4,FALSE)</f>
        <v>37</v>
      </c>
      <c r="E4" s="17">
        <f>VLOOKUP(B4,女子結果1日目!$A:$K,8,FALSE)</f>
        <v>29</v>
      </c>
      <c r="F4" s="16"/>
      <c r="G4" t="str">
        <f>INDEX(女子結果2日目!A:A,(ROW()-1)*7-3)</f>
        <v>b3</v>
      </c>
      <c r="H4" s="8" t="str">
        <f>VLOOKUP(G4,女子結果2日目!$A:$K,2,FALSE)&amp;"-"&amp;VLOOKUP(G4,女子結果2日目!$A:$K,10,FALSE)</f>
        <v>置戸-女満別</v>
      </c>
      <c r="I4">
        <f>VLOOKUP(G4,女子結果2日目!$A:$K,4,FALSE)</f>
        <v>81</v>
      </c>
      <c r="J4" s="17">
        <f>VLOOKUP(G4,女子結果2日目!$A:$K,8,FALSE)</f>
        <v>17</v>
      </c>
      <c r="K4" s="16"/>
      <c r="L4" t="str">
        <f>INDEX(女子結果3日目!A:A,(ROW()-1)*7-3)</f>
        <v>a3</v>
      </c>
      <c r="M4" s="8" t="str">
        <f>VLOOKUP(L4,女子結果3日目!$A:$K,2,FALSE)&amp;"-"&amp;VLOOKUP(L4,女子結果3日目!$A:$K,10,FALSE)</f>
        <v>斜里-北見小泉</v>
      </c>
      <c r="N4">
        <f>VLOOKUP(L4,女子結果3日目!$A:$K,4,FALSE)</f>
        <v>0</v>
      </c>
      <c r="O4" s="17">
        <f>VLOOKUP(L4,女子結果3日目!$A:$K,8,FALSE)</f>
        <v>0</v>
      </c>
    </row>
    <row r="5" spans="1:15" x14ac:dyDescent="0.15">
      <c r="A5" s="16"/>
      <c r="B5" t="str">
        <f>INDEX(女子結果1日目!A:A,(ROW()-1)*7-3)</f>
        <v>b3</v>
      </c>
      <c r="C5" s="9" t="str">
        <f>VLOOKUP(B5,女子結果1日目!$A:$K,2,FALSE)&amp;"-"&amp;VLOOKUP(B5,女子結果1日目!$A:$K,10,FALSE)</f>
        <v>北見北光-遠軽南</v>
      </c>
      <c r="D5">
        <f>VLOOKUP(B5,女子結果1日目!$A:$K,4,FALSE)</f>
        <v>48</v>
      </c>
      <c r="E5" s="17">
        <f>VLOOKUP(B5,女子結果1日目!$A:$K,8,FALSE)</f>
        <v>45</v>
      </c>
      <c r="F5" s="16"/>
      <c r="G5" t="str">
        <f>INDEX(女子結果2日目!A:A,(ROW()-1)*7-3)</f>
        <v>b4</v>
      </c>
      <c r="H5" s="8" t="str">
        <f>VLOOKUP(G5,女子結果2日目!$A:$K,2,FALSE)&amp;"-"&amp;VLOOKUP(G5,女子結果2日目!$A:$K,10,FALSE)</f>
        <v>美幌北-北見北光</v>
      </c>
      <c r="I5">
        <f>VLOOKUP(G5,女子結果2日目!$A:$K,4,FALSE)</f>
        <v>24</v>
      </c>
      <c r="J5" s="17">
        <f>VLOOKUP(G5,女子結果2日目!$A:$K,8,FALSE)</f>
        <v>36</v>
      </c>
      <c r="K5" s="16"/>
      <c r="L5" t="str">
        <f>INDEX(女子結果3日目!A:A,(ROW()-1)*7-3)</f>
        <v>b3</v>
      </c>
      <c r="M5" s="8" t="str">
        <f>VLOOKUP(L5,女子結果3日目!$A:$K,2,FALSE)&amp;"-"&amp;VLOOKUP(L5,女子結果3日目!$A:$K,10,FALSE)</f>
        <v>-</v>
      </c>
      <c r="N5">
        <f>VLOOKUP(L5,女子結果3日目!$A:$K,4,FALSE)</f>
        <v>0</v>
      </c>
      <c r="O5" s="17">
        <f>VLOOKUP(L5,女子結果3日目!$A:$K,8,FALSE)</f>
        <v>0</v>
      </c>
    </row>
    <row r="6" spans="1:15" x14ac:dyDescent="0.15">
      <c r="A6" s="16"/>
      <c r="B6" t="str">
        <f>INDEX(女子結果1日目!A:A,(ROW()-1)*7-3)</f>
        <v>b5</v>
      </c>
      <c r="C6" s="9" t="str">
        <f>VLOOKUP(B6,女子結果1日目!$A:$K,2,FALSE)&amp;"-"&amp;VLOOKUP(B6,女子結果1日目!$A:$K,10,FALSE)</f>
        <v>北見光西-女満別</v>
      </c>
      <c r="D6">
        <f>VLOOKUP(B6,女子結果1日目!$A:$K,4,FALSE)</f>
        <v>44</v>
      </c>
      <c r="E6" s="17">
        <f>VLOOKUP(B6,女子結果1日目!$A:$K,8,FALSE)</f>
        <v>50</v>
      </c>
      <c r="F6" s="16"/>
      <c r="G6">
        <f>INDEX(女子結果2日目!A:A,(ROW()-1)*7-3)</f>
        <v>0</v>
      </c>
      <c r="H6" s="8" t="e">
        <f>VLOOKUP(G6,女子結果2日目!$A:$K,2,FALSE)&amp;"-"&amp;VLOOKUP(G6,女子結果2日目!$A:$K,10,FALSE)</f>
        <v>#N/A</v>
      </c>
      <c r="I6" t="e">
        <f>VLOOKUP(G6,女子結果2日目!$A:$K,4,FALSE)</f>
        <v>#N/A</v>
      </c>
      <c r="J6" s="17" t="e">
        <f>VLOOKUP(G6,女子結果2日目!$A:$K,8,FALSE)</f>
        <v>#N/A</v>
      </c>
      <c r="K6" s="16"/>
      <c r="L6">
        <f>INDEX(女子結果3日目!A:A,(ROW()-1)*7-3)</f>
        <v>0</v>
      </c>
      <c r="M6" s="8" t="e">
        <f>VLOOKUP(L6,女子結果3日目!$A:$K,2,FALSE)&amp;"-"&amp;VLOOKUP(L6,女子結果3日目!$A:$K,10,FALSE)</f>
        <v>#N/A</v>
      </c>
      <c r="N6" t="e">
        <f>VLOOKUP(L6,女子結果3日目!$A:$K,4,FALSE)</f>
        <v>#N/A</v>
      </c>
      <c r="O6" s="17" t="e">
        <f>VLOOKUP(L6,女子結果3日目!$A:$K,8,FALSE)</f>
        <v>#N/A</v>
      </c>
    </row>
    <row r="7" spans="1:15" x14ac:dyDescent="0.15">
      <c r="A7" s="16"/>
      <c r="B7" t="str">
        <f>INDEX(女子結果1日目!A:A,(ROW()-1)*7-3)</f>
        <v>c4</v>
      </c>
      <c r="C7" s="8" t="str">
        <f>VLOOKUP(B7,女子結果1日目!$A:$K,2,FALSE)&amp;"-"&amp;VLOOKUP(B7,女子結果1日目!$A:$K,10,FALSE)</f>
        <v>高栄・留辺蘂-上湧別・ゆうべつ・佐呂間・紋別潮見</v>
      </c>
      <c r="D7">
        <f>VLOOKUP(B7,女子結果1日目!$A:$K,4,FALSE)</f>
        <v>46</v>
      </c>
      <c r="E7" s="17">
        <f>VLOOKUP(B7,女子結果1日目!$A:$K,8,FALSE)</f>
        <v>72</v>
      </c>
      <c r="F7" s="16"/>
      <c r="G7">
        <f>INDEX(女子結果2日目!A:A,(ROW()-1)*7-3)</f>
        <v>0</v>
      </c>
      <c r="H7" s="8" t="e">
        <f>VLOOKUP(G7,女子結果2日目!$A:$K,2,FALSE)&amp;"-"&amp;VLOOKUP(G7,女子結果2日目!$A:$K,10,FALSE)</f>
        <v>#N/A</v>
      </c>
      <c r="I7" t="e">
        <f>VLOOKUP(G7,女子結果2日目!$A:$K,4,FALSE)</f>
        <v>#N/A</v>
      </c>
      <c r="J7" s="17" t="e">
        <f>VLOOKUP(G7,女子結果2日目!$A:$K,8,FALSE)</f>
        <v>#N/A</v>
      </c>
      <c r="K7" s="16"/>
      <c r="L7">
        <f>INDEX(女子結果3日目!A:A,(ROW()-1)*7-3)</f>
        <v>0</v>
      </c>
      <c r="M7" s="8" t="e">
        <f>VLOOKUP(L7,女子結果3日目!$A:$K,2,FALSE)&amp;"-"&amp;VLOOKUP(L7,女子結果3日目!$A:$K,10,FALSE)</f>
        <v>#N/A</v>
      </c>
      <c r="N7" t="e">
        <f>VLOOKUP(L7,女子結果3日目!$A:$K,4,FALSE)</f>
        <v>#N/A</v>
      </c>
      <c r="O7" s="17" t="e">
        <f>VLOOKUP(L7,女子結果3日目!$A:$K,8,FALSE)</f>
        <v>#N/A</v>
      </c>
    </row>
    <row r="8" spans="1:15" x14ac:dyDescent="0.15">
      <c r="A8" s="16"/>
      <c r="B8" t="str">
        <f>INDEX(女子結果1日目!A:A,(ROW()-1)*7-3)</f>
        <v>c5</v>
      </c>
      <c r="C8" s="8" t="str">
        <f>VLOOKUP(B8,女子結果1日目!$A:$K,2,FALSE)&amp;"-"&amp;VLOOKUP(B8,女子結果1日目!$A:$K,10,FALSE)</f>
        <v>斜里・二中-網走第三</v>
      </c>
      <c r="D8">
        <f>VLOOKUP(B8,女子結果1日目!$A:$K,4,FALSE)</f>
        <v>73</v>
      </c>
      <c r="E8" s="17">
        <f>VLOOKUP(B8,女子結果1日目!$A:$K,8,FALSE)</f>
        <v>34</v>
      </c>
      <c r="F8" s="16"/>
      <c r="G8">
        <f>INDEX(女子結果2日目!A:A,(ROW()-1)*7-3)</f>
        <v>0</v>
      </c>
      <c r="H8" s="8" t="e">
        <f>VLOOKUP(G8,女子結果2日目!$A:$K,2,FALSE)&amp;"-"&amp;VLOOKUP(G8,女子結果2日目!$A:$K,10,FALSE)</f>
        <v>#N/A</v>
      </c>
      <c r="I8" t="e">
        <f>VLOOKUP(G8,女子結果2日目!$A:$K,4,FALSE)</f>
        <v>#N/A</v>
      </c>
      <c r="J8" s="17" t="e">
        <f>VLOOKUP(G8,女子結果2日目!$A:$K,8,FALSE)</f>
        <v>#N/A</v>
      </c>
      <c r="K8" s="16"/>
      <c r="L8">
        <f>INDEX(女子結果3日目!A:A,(ROW()-1)*7-3)</f>
        <v>0</v>
      </c>
      <c r="M8" s="8" t="e">
        <f>VLOOKUP(L8,女子結果3日目!$A:$K,2,FALSE)&amp;"-"&amp;VLOOKUP(L8,女子結果3日目!$A:$K,10,FALSE)</f>
        <v>#N/A</v>
      </c>
      <c r="N8" t="e">
        <f>VLOOKUP(L8,女子結果3日目!$A:$K,4,FALSE)</f>
        <v>#N/A</v>
      </c>
      <c r="O8" s="17" t="e">
        <f>VLOOKUP(L8,女子結果3日目!$A:$K,8,FALSE)</f>
        <v>#N/A</v>
      </c>
    </row>
    <row r="9" spans="1:15" x14ac:dyDescent="0.15">
      <c r="A9" s="16"/>
      <c r="B9">
        <f>INDEX(女子結果1日目!A:A,(ROW()-1)*7-3)</f>
        <v>0</v>
      </c>
      <c r="C9" s="8" t="e">
        <f>VLOOKUP(B9,女子結果1日目!$A:$K,2,FALSE)&amp;"-"&amp;VLOOKUP(B9,女子結果1日目!$A:$K,10,FALSE)</f>
        <v>#N/A</v>
      </c>
      <c r="D9" t="e">
        <f>VLOOKUP(B9,女子結果1日目!$A:$K,4,FALSE)</f>
        <v>#N/A</v>
      </c>
      <c r="E9" s="17" t="e">
        <f>VLOOKUP(B9,女子結果1日目!$A:$K,8,FALSE)</f>
        <v>#N/A</v>
      </c>
      <c r="F9" s="16"/>
      <c r="G9">
        <f>INDEX(女子結果2日目!A:A,(ROW()-1)*7-3)</f>
        <v>0</v>
      </c>
      <c r="H9" s="8" t="e">
        <f>VLOOKUP(G9,女子結果2日目!$A:$K,2,FALSE)&amp;"-"&amp;VLOOKUP(G9,女子結果2日目!$A:$K,10,FALSE)</f>
        <v>#N/A</v>
      </c>
      <c r="I9" t="e">
        <f>VLOOKUP(G9,女子結果2日目!$A:$K,4,FALSE)</f>
        <v>#N/A</v>
      </c>
      <c r="J9" s="17" t="e">
        <f>VLOOKUP(G9,女子結果2日目!$A:$K,8,FALSE)</f>
        <v>#N/A</v>
      </c>
      <c r="K9" s="16"/>
      <c r="L9">
        <f>INDEX(女子結果3日目!A:A,(ROW()-1)*7-3)</f>
        <v>0</v>
      </c>
      <c r="M9" s="8" t="e">
        <f>VLOOKUP(L9,女子結果3日目!$A:$K,2,FALSE)&amp;"-"&amp;VLOOKUP(L9,女子結果3日目!$A:$K,10,FALSE)</f>
        <v>#N/A</v>
      </c>
      <c r="N9" t="e">
        <f>VLOOKUP(L9,女子結果3日目!$A:$K,4,FALSE)</f>
        <v>#N/A</v>
      </c>
      <c r="O9" s="17" t="e">
        <f>VLOOKUP(L9,女子結果3日目!$A:$K,8,FALSE)</f>
        <v>#N/A</v>
      </c>
    </row>
    <row r="10" spans="1:15" x14ac:dyDescent="0.15">
      <c r="A10" s="16"/>
      <c r="B10">
        <f>INDEX(女子結果1日目!A:A,(ROW()-1)*7-3)</f>
        <v>0</v>
      </c>
      <c r="C10" s="8" t="e">
        <f>VLOOKUP(B10,女子結果1日目!$A:$K,2,FALSE)&amp;"-"&amp;VLOOKUP(B10,女子結果1日目!$A:$K,10,FALSE)</f>
        <v>#N/A</v>
      </c>
      <c r="D10" t="e">
        <f>VLOOKUP(B10,女子結果1日目!$A:$K,4,FALSE)</f>
        <v>#N/A</v>
      </c>
      <c r="E10" s="17" t="e">
        <f>VLOOKUP(B10,女子結果1日目!$A:$K,8,FALSE)</f>
        <v>#N/A</v>
      </c>
      <c r="F10" s="16"/>
      <c r="G10">
        <f>INDEX(女子結果2日目!A:A,(ROW()-1)*7-3)</f>
        <v>0</v>
      </c>
      <c r="H10" s="8" t="e">
        <f>VLOOKUP(G10,女子結果2日目!$A:$K,2,FALSE)&amp;"-"&amp;VLOOKUP(G10,女子結果2日目!$A:$K,10,FALSE)</f>
        <v>#N/A</v>
      </c>
      <c r="I10" t="e">
        <f>VLOOKUP(G10,女子結果2日目!$A:$K,4,FALSE)</f>
        <v>#N/A</v>
      </c>
      <c r="J10" s="17" t="e">
        <f>VLOOKUP(G10,女子結果2日目!$A:$K,8,FALSE)</f>
        <v>#N/A</v>
      </c>
      <c r="K10" s="16"/>
      <c r="L10">
        <f>INDEX(女子結果3日目!A:A,(ROW()-1)*7-3)</f>
        <v>0</v>
      </c>
      <c r="M10" s="8" t="e">
        <f>VLOOKUP(L10,女子結果3日目!$A:$K,2,FALSE)&amp;"-"&amp;VLOOKUP(L10,女子結果3日目!$A:$K,10,FALSE)</f>
        <v>#N/A</v>
      </c>
      <c r="N10" t="e">
        <f>VLOOKUP(L10,女子結果3日目!$A:$K,4,FALSE)</f>
        <v>#N/A</v>
      </c>
      <c r="O10" s="17" t="e">
        <f>VLOOKUP(L10,女子結果3日目!$A:$K,8,FALSE)</f>
        <v>#N/A</v>
      </c>
    </row>
    <row r="11" spans="1:15" x14ac:dyDescent="0.15">
      <c r="A11" s="16"/>
      <c r="B11">
        <f>INDEX(女子結果1日目!A:A,(ROW()-1)*7-3)</f>
        <v>0</v>
      </c>
      <c r="C11" s="8" t="e">
        <f>VLOOKUP(B11,女子結果1日目!$A:$K,2,FALSE)&amp;"-"&amp;VLOOKUP(B11,女子結果1日目!$A:$K,10,FALSE)</f>
        <v>#N/A</v>
      </c>
      <c r="D11" t="e">
        <f>VLOOKUP(B11,女子結果1日目!$A:$K,4,FALSE)</f>
        <v>#N/A</v>
      </c>
      <c r="E11" s="17" t="e">
        <f>VLOOKUP(B11,女子結果1日目!$A:$K,8,FALSE)</f>
        <v>#N/A</v>
      </c>
      <c r="F11" s="16"/>
      <c r="G11">
        <f>INDEX(女子結果2日目!A:A,(ROW()-1)*7-3)</f>
        <v>0</v>
      </c>
      <c r="H11" s="8" t="e">
        <f>VLOOKUP(G11,女子結果2日目!$A:$K,2,FALSE)&amp;"-"&amp;VLOOKUP(G11,女子結果2日目!$A:$K,10,FALSE)</f>
        <v>#N/A</v>
      </c>
      <c r="I11" t="e">
        <f>VLOOKUP(G11,女子結果2日目!$A:$K,4,FALSE)</f>
        <v>#N/A</v>
      </c>
      <c r="J11" s="17" t="e">
        <f>VLOOKUP(G11,女子結果2日目!$A:$K,8,FALSE)</f>
        <v>#N/A</v>
      </c>
      <c r="K11" s="16"/>
      <c r="L11">
        <f>INDEX(女子結果3日目!A:A,(ROW()-1)*7-3)</f>
        <v>0</v>
      </c>
      <c r="M11" s="8" t="e">
        <f>VLOOKUP(L11,女子結果3日目!$A:$K,2,FALSE)&amp;"-"&amp;VLOOKUP(L11,女子結果3日目!$A:$K,10,FALSE)</f>
        <v>#N/A</v>
      </c>
      <c r="N11" t="e">
        <f>VLOOKUP(L11,女子結果3日目!$A:$K,4,FALSE)</f>
        <v>#N/A</v>
      </c>
      <c r="O11" s="17" t="e">
        <f>VLOOKUP(L11,女子結果3日目!$A:$K,8,FALSE)</f>
        <v>#N/A</v>
      </c>
    </row>
    <row r="12" spans="1:15" x14ac:dyDescent="0.15">
      <c r="A12" s="16"/>
      <c r="B12">
        <f>INDEX(女子結果1日目!A:A,(ROW()-1)*7-3)</f>
        <v>0</v>
      </c>
      <c r="C12" s="8" t="e">
        <f>VLOOKUP(B12,女子結果1日目!$A:$K,2,FALSE)&amp;"-"&amp;VLOOKUP(B12,女子結果1日目!$A:$K,10,FALSE)</f>
        <v>#N/A</v>
      </c>
      <c r="D12" t="e">
        <f>VLOOKUP(B12,女子結果1日目!$A:$K,4,FALSE)</f>
        <v>#N/A</v>
      </c>
      <c r="E12" s="17" t="e">
        <f>VLOOKUP(B12,女子結果1日目!$A:$K,8,FALSE)</f>
        <v>#N/A</v>
      </c>
      <c r="F12" s="16"/>
      <c r="G12">
        <f>INDEX(女子結果2日目!A:A,(ROW()-1)*7-3)</f>
        <v>0</v>
      </c>
      <c r="H12" s="8" t="e">
        <f>VLOOKUP(G12,女子結果2日目!$A:$K,2,FALSE)&amp;"-"&amp;VLOOKUP(G12,女子結果2日目!$A:$K,10,FALSE)</f>
        <v>#N/A</v>
      </c>
      <c r="I12" t="e">
        <f>VLOOKUP(G12,女子結果2日目!$A:$K,4,FALSE)</f>
        <v>#N/A</v>
      </c>
      <c r="J12" s="17" t="e">
        <f>VLOOKUP(G12,女子結果2日目!$A:$K,8,FALSE)</f>
        <v>#N/A</v>
      </c>
      <c r="K12" s="16"/>
      <c r="L12">
        <f>INDEX(女子結果3日目!A:A,(ROW()-1)*7-3)</f>
        <v>0</v>
      </c>
      <c r="M12" s="8" t="e">
        <f>VLOOKUP(L12,女子結果3日目!$A:$K,2,FALSE)&amp;"-"&amp;VLOOKUP(L12,女子結果3日目!$A:$K,10,FALSE)</f>
        <v>#N/A</v>
      </c>
      <c r="N12" t="e">
        <f>VLOOKUP(L12,女子結果3日目!$A:$K,4,FALSE)</f>
        <v>#N/A</v>
      </c>
      <c r="O12" s="17" t="e">
        <f>VLOOKUP(L12,女子結果3日目!$A:$K,8,FALSE)</f>
        <v>#N/A</v>
      </c>
    </row>
    <row r="13" spans="1:15" x14ac:dyDescent="0.15">
      <c r="A13" s="16"/>
      <c r="B13">
        <f>INDEX(女子結果1日目!A:A,(ROW()-1)*7-3)</f>
        <v>0</v>
      </c>
      <c r="C13" s="8" t="e">
        <f>VLOOKUP(B13,女子結果1日目!$A:$K,2,FALSE)&amp;"-"&amp;VLOOKUP(B13,女子結果1日目!$A:$K,10,FALSE)</f>
        <v>#N/A</v>
      </c>
      <c r="D13" t="e">
        <f>VLOOKUP(B13,女子結果1日目!$A:$K,4,FALSE)</f>
        <v>#N/A</v>
      </c>
      <c r="E13" s="17" t="e">
        <f>VLOOKUP(B13,女子結果1日目!$A:$K,8,FALSE)</f>
        <v>#N/A</v>
      </c>
      <c r="F13" s="16"/>
      <c r="G13">
        <f>INDEX(女子結果2日目!A:A,(ROW()-1)*7-3)</f>
        <v>0</v>
      </c>
      <c r="H13" s="8" t="e">
        <f>VLOOKUP(G13,女子結果2日目!$A:$K,2,FALSE)&amp;"-"&amp;VLOOKUP(G13,女子結果2日目!$A:$K,10,FALSE)</f>
        <v>#N/A</v>
      </c>
      <c r="I13" t="e">
        <f>VLOOKUP(G13,女子結果2日目!$A:$K,4,FALSE)</f>
        <v>#N/A</v>
      </c>
      <c r="J13" s="17" t="e">
        <f>VLOOKUP(G13,女子結果2日目!$A:$K,8,FALSE)</f>
        <v>#N/A</v>
      </c>
      <c r="K13" s="16"/>
      <c r="L13">
        <f>INDEX(女子結果3日目!A:A,(ROW()-1)*7-3)</f>
        <v>0</v>
      </c>
      <c r="M13" s="8" t="e">
        <f>VLOOKUP(L13,女子結果3日目!$A:$K,2,FALSE)&amp;"-"&amp;VLOOKUP(L13,女子結果3日目!$A:$K,10,FALSE)</f>
        <v>#N/A</v>
      </c>
      <c r="N13" t="e">
        <f>VLOOKUP(L13,女子結果3日目!$A:$K,4,FALSE)</f>
        <v>#N/A</v>
      </c>
      <c r="O13" s="17" t="e">
        <f>VLOOKUP(L13,女子結果3日目!$A:$K,8,FALSE)</f>
        <v>#N/A</v>
      </c>
    </row>
    <row r="14" spans="1:15" x14ac:dyDescent="0.15">
      <c r="A14" s="16"/>
      <c r="B14">
        <f>INDEX(女子結果1日目!A:A,(ROW()-1)*7-3)</f>
        <v>0</v>
      </c>
      <c r="C14" s="8" t="e">
        <f>VLOOKUP(B14,女子結果1日目!$A:$K,2,FALSE)&amp;"-"&amp;VLOOKUP(B14,女子結果1日目!$A:$K,10,FALSE)</f>
        <v>#N/A</v>
      </c>
      <c r="D14" t="e">
        <f>VLOOKUP(B14,女子結果1日目!$A:$K,4,FALSE)</f>
        <v>#N/A</v>
      </c>
      <c r="E14" s="17" t="e">
        <f>VLOOKUP(B14,女子結果1日目!$A:$K,8,FALSE)</f>
        <v>#N/A</v>
      </c>
      <c r="F14" s="16"/>
      <c r="G14">
        <f>INDEX(女子結果2日目!A:A,(ROW()-1)*7-3)</f>
        <v>0</v>
      </c>
      <c r="H14" s="8" t="e">
        <f>VLOOKUP(G14,女子結果2日目!$A:$K,2,FALSE)&amp;"-"&amp;VLOOKUP(G14,女子結果2日目!$A:$K,10,FALSE)</f>
        <v>#N/A</v>
      </c>
      <c r="I14" t="e">
        <f>VLOOKUP(G14,女子結果2日目!$A:$K,4,FALSE)</f>
        <v>#N/A</v>
      </c>
      <c r="J14" s="17" t="e">
        <f>VLOOKUP(G14,女子結果2日目!$A:$K,8,FALSE)</f>
        <v>#N/A</v>
      </c>
      <c r="K14" s="16"/>
      <c r="L14">
        <f>INDEX(女子結果3日目!A:A,(ROW()-1)*7-3)</f>
        <v>0</v>
      </c>
      <c r="M14" s="8" t="e">
        <f>VLOOKUP(L14,女子結果3日目!$A:$K,2,FALSE)&amp;"-"&amp;VLOOKUP(L14,女子結果3日目!$A:$K,10,FALSE)</f>
        <v>#N/A</v>
      </c>
      <c r="N14" t="e">
        <f>VLOOKUP(L14,女子結果3日目!$A:$K,4,FALSE)</f>
        <v>#N/A</v>
      </c>
      <c r="O14" s="17" t="e">
        <f>VLOOKUP(L14,女子結果3日目!$A:$K,8,FALSE)</f>
        <v>#N/A</v>
      </c>
    </row>
    <row r="15" spans="1:15" x14ac:dyDescent="0.15">
      <c r="A15" s="16"/>
      <c r="B15">
        <f>INDEX(女子結果1日目!A:A,(ROW()-1)*7-3)</f>
        <v>0</v>
      </c>
      <c r="C15" s="8" t="e">
        <f>VLOOKUP(B15,女子結果1日目!$A:$K,2,FALSE)&amp;"-"&amp;VLOOKUP(B15,女子結果1日目!$A:$K,10,FALSE)</f>
        <v>#N/A</v>
      </c>
      <c r="D15" t="e">
        <f>VLOOKUP(B15,女子結果1日目!$A:$K,4,FALSE)</f>
        <v>#N/A</v>
      </c>
      <c r="E15" s="17" t="e">
        <f>VLOOKUP(B15,女子結果1日目!$A:$K,8,FALSE)</f>
        <v>#N/A</v>
      </c>
      <c r="F15" s="16"/>
      <c r="G15">
        <f>INDEX(女子結果2日目!A:A,(ROW()-1)*7-3)</f>
        <v>0</v>
      </c>
      <c r="H15" s="8" t="e">
        <f>VLOOKUP(G15,女子結果2日目!$A:$K,2,FALSE)&amp;"-"&amp;VLOOKUP(G15,女子結果2日目!$A:$K,10,FALSE)</f>
        <v>#N/A</v>
      </c>
      <c r="I15" t="e">
        <f>VLOOKUP(G15,女子結果2日目!$A:$K,4,FALSE)</f>
        <v>#N/A</v>
      </c>
      <c r="J15" s="17" t="e">
        <f>VLOOKUP(G15,女子結果2日目!$A:$K,8,FALSE)</f>
        <v>#N/A</v>
      </c>
      <c r="K15" s="16"/>
      <c r="L15">
        <f>INDEX(女子結果3日目!A:A,(ROW()-1)*7-3)</f>
        <v>0</v>
      </c>
      <c r="M15" s="8" t="e">
        <f>VLOOKUP(L15,女子結果3日目!$A:$K,2,FALSE)&amp;"-"&amp;VLOOKUP(L15,女子結果3日目!$A:$K,10,FALSE)</f>
        <v>#N/A</v>
      </c>
      <c r="N15" t="e">
        <f>VLOOKUP(L15,女子結果3日目!$A:$K,4,FALSE)</f>
        <v>#N/A</v>
      </c>
      <c r="O15" s="17" t="e">
        <f>VLOOKUP(L15,女子結果3日目!$A:$K,8,FALSE)</f>
        <v>#N/A</v>
      </c>
    </row>
    <row r="16" spans="1:15" x14ac:dyDescent="0.15">
      <c r="A16" s="16"/>
      <c r="B16">
        <f>INDEX(女子結果1日目!A:A,(ROW()-1)*7-3)</f>
        <v>0</v>
      </c>
      <c r="C16" s="8" t="e">
        <f>VLOOKUP(B16,女子結果1日目!$A:$K,2,FALSE)&amp;"-"&amp;VLOOKUP(B16,女子結果1日目!$A:$K,10,FALSE)</f>
        <v>#N/A</v>
      </c>
      <c r="D16" t="e">
        <f>VLOOKUP(B16,女子結果1日目!$A:$K,4,FALSE)</f>
        <v>#N/A</v>
      </c>
      <c r="E16" s="17" t="e">
        <f>VLOOKUP(B16,女子結果1日目!$A:$K,8,FALSE)</f>
        <v>#N/A</v>
      </c>
      <c r="F16" s="16"/>
      <c r="G16">
        <f>INDEX(女子結果2日目!A:A,(ROW()-1)*7-3)</f>
        <v>0</v>
      </c>
      <c r="H16" s="8" t="e">
        <f>VLOOKUP(G16,女子結果2日目!$A:$K,2,FALSE)&amp;"-"&amp;VLOOKUP(G16,女子結果2日目!$A:$K,10,FALSE)</f>
        <v>#N/A</v>
      </c>
      <c r="I16" t="e">
        <f>VLOOKUP(G16,女子結果2日目!$A:$K,4,FALSE)</f>
        <v>#N/A</v>
      </c>
      <c r="J16" s="17" t="e">
        <f>VLOOKUP(G16,女子結果2日目!$A:$K,8,FALSE)</f>
        <v>#N/A</v>
      </c>
      <c r="K16" s="16"/>
      <c r="L16">
        <f>INDEX(女子結果3日目!A:A,(ROW()-1)*7-3)</f>
        <v>0</v>
      </c>
      <c r="M16" s="8" t="e">
        <f>VLOOKUP(L16,女子結果3日目!$A:$K,2,FALSE)&amp;"-"&amp;VLOOKUP(L16,女子結果3日目!$A:$K,10,FALSE)</f>
        <v>#N/A</v>
      </c>
      <c r="N16" t="e">
        <f>VLOOKUP(L16,女子結果3日目!$A:$K,4,FALSE)</f>
        <v>#N/A</v>
      </c>
      <c r="O16" s="17" t="e">
        <f>VLOOKUP(L16,女子結果3日目!$A:$K,8,FALSE)</f>
        <v>#N/A</v>
      </c>
    </row>
    <row r="17" spans="1:15" x14ac:dyDescent="0.15">
      <c r="A17" s="16"/>
      <c r="B17">
        <f>INDEX(女子結果1日目!A:A,(ROW()-1)*7-3)</f>
        <v>0</v>
      </c>
      <c r="C17" s="8" t="e">
        <f>VLOOKUP(B17,女子結果1日目!$A:$K,2,FALSE)&amp;"-"&amp;VLOOKUP(B17,女子結果1日目!$A:$K,10,FALSE)</f>
        <v>#N/A</v>
      </c>
      <c r="D17" t="e">
        <f>VLOOKUP(B17,女子結果1日目!$A:$K,4,FALSE)</f>
        <v>#N/A</v>
      </c>
      <c r="E17" s="17" t="e">
        <f>VLOOKUP(B17,女子結果1日目!$A:$K,8,FALSE)</f>
        <v>#N/A</v>
      </c>
      <c r="F17" s="16"/>
      <c r="G17">
        <f>INDEX(女子結果2日目!A:A,(ROW()-1)*7-3)</f>
        <v>0</v>
      </c>
      <c r="H17" s="8" t="e">
        <f>VLOOKUP(G17,女子結果2日目!$A:$K,2,FALSE)&amp;"-"&amp;VLOOKUP(G17,女子結果2日目!$A:$K,10,FALSE)</f>
        <v>#N/A</v>
      </c>
      <c r="I17" t="e">
        <f>VLOOKUP(G17,女子結果2日目!$A:$K,4,FALSE)</f>
        <v>#N/A</v>
      </c>
      <c r="J17" s="17" t="e">
        <f>VLOOKUP(G17,女子結果2日目!$A:$K,8,FALSE)</f>
        <v>#N/A</v>
      </c>
      <c r="K17" s="16"/>
      <c r="L17">
        <f>INDEX(女子結果3日目!A:A,(ROW()-1)*7-3)</f>
        <v>0</v>
      </c>
      <c r="M17" s="8" t="e">
        <f>VLOOKUP(L17,女子結果3日目!$A:$K,2,FALSE)&amp;"-"&amp;VLOOKUP(L17,女子結果3日目!$A:$K,10,FALSE)</f>
        <v>#N/A</v>
      </c>
      <c r="N17" t="e">
        <f>VLOOKUP(L17,女子結果3日目!$A:$K,4,FALSE)</f>
        <v>#N/A</v>
      </c>
      <c r="O17" s="17" t="e">
        <f>VLOOKUP(L17,女子結果3日目!$A:$K,8,FALSE)</f>
        <v>#N/A</v>
      </c>
    </row>
    <row r="18" spans="1:15" x14ac:dyDescent="0.15">
      <c r="A18" s="16"/>
      <c r="B18">
        <f>INDEX(女子結果1日目!A:A,(ROW()-1)*7-3)</f>
        <v>0</v>
      </c>
      <c r="C18" s="8" t="e">
        <f>VLOOKUP(B18,女子結果1日目!$A:$K,2,FALSE)&amp;"-"&amp;VLOOKUP(B18,女子結果1日目!$A:$K,10,FALSE)</f>
        <v>#N/A</v>
      </c>
      <c r="D18" t="e">
        <f>VLOOKUP(B18,女子結果1日目!$A:$K,4,FALSE)</f>
        <v>#N/A</v>
      </c>
      <c r="E18" s="17" t="e">
        <f>VLOOKUP(B18,女子結果1日目!$A:$K,8,FALSE)</f>
        <v>#N/A</v>
      </c>
      <c r="F18" s="16"/>
      <c r="G18">
        <f>INDEX(女子結果2日目!A:A,(ROW()-1)*7-3)</f>
        <v>0</v>
      </c>
      <c r="H18" s="8" t="e">
        <f>VLOOKUP(G18,女子結果2日目!$A:$K,2,FALSE)&amp;"-"&amp;VLOOKUP(G18,女子結果2日目!$A:$K,10,FALSE)</f>
        <v>#N/A</v>
      </c>
      <c r="I18" t="e">
        <f>VLOOKUP(G18,女子結果2日目!$A:$K,4,FALSE)</f>
        <v>#N/A</v>
      </c>
      <c r="J18" s="17" t="e">
        <f>VLOOKUP(G18,女子結果2日目!$A:$K,8,FALSE)</f>
        <v>#N/A</v>
      </c>
      <c r="K18" s="16"/>
      <c r="L18">
        <f>INDEX(女子結果3日目!A:A,(ROW()-1)*7-3)</f>
        <v>0</v>
      </c>
      <c r="M18" s="8" t="e">
        <f>VLOOKUP(L18,女子結果3日目!$A:$K,2,FALSE)&amp;"-"&amp;VLOOKUP(L18,女子結果3日目!$A:$K,10,FALSE)</f>
        <v>#N/A</v>
      </c>
      <c r="N18" t="e">
        <f>VLOOKUP(L18,女子結果3日目!$A:$K,4,FALSE)</f>
        <v>#N/A</v>
      </c>
      <c r="O18" s="17" t="e">
        <f>VLOOKUP(L18,女子結果3日目!$A:$K,8,FALSE)</f>
        <v>#N/A</v>
      </c>
    </row>
    <row r="19" spans="1:15" x14ac:dyDescent="0.15">
      <c r="A19" s="16"/>
      <c r="B19">
        <f>INDEX(女子結果1日目!A:A,(ROW()-1)*7-3)</f>
        <v>0</v>
      </c>
      <c r="C19" s="8" t="e">
        <f>VLOOKUP(B19,女子結果1日目!$A:$K,2,FALSE)&amp;"-"&amp;VLOOKUP(B19,女子結果1日目!$A:$K,10,FALSE)</f>
        <v>#N/A</v>
      </c>
      <c r="D19" t="e">
        <f>VLOOKUP(B19,女子結果1日目!$A:$K,4,FALSE)</f>
        <v>#N/A</v>
      </c>
      <c r="E19" s="17" t="e">
        <f>VLOOKUP(B19,女子結果1日目!$A:$K,8,FALSE)</f>
        <v>#N/A</v>
      </c>
      <c r="F19" s="16"/>
      <c r="G19">
        <f>INDEX(女子結果2日目!A:A,(ROW()-1)*7-3)</f>
        <v>0</v>
      </c>
      <c r="H19" s="8" t="e">
        <f>VLOOKUP(G19,女子結果2日目!$A:$K,2,FALSE)&amp;"-"&amp;VLOOKUP(G19,女子結果2日目!$A:$K,10,FALSE)</f>
        <v>#N/A</v>
      </c>
      <c r="I19" t="e">
        <f>VLOOKUP(G19,女子結果2日目!$A:$K,4,FALSE)</f>
        <v>#N/A</v>
      </c>
      <c r="J19" s="17" t="e">
        <f>VLOOKUP(G19,女子結果2日目!$A:$K,8,FALSE)</f>
        <v>#N/A</v>
      </c>
      <c r="K19" s="16"/>
      <c r="L19">
        <f>INDEX(女子結果3日目!A:A,(ROW()-1)*7-3)</f>
        <v>0</v>
      </c>
      <c r="M19" s="8" t="e">
        <f>VLOOKUP(L19,女子結果3日目!$A:$K,2,FALSE)&amp;"-"&amp;VLOOKUP(L19,女子結果3日目!$A:$K,10,FALSE)</f>
        <v>#N/A</v>
      </c>
      <c r="N19" t="e">
        <f>VLOOKUP(L19,女子結果3日目!$A:$K,4,FALSE)</f>
        <v>#N/A</v>
      </c>
      <c r="O19" s="17" t="e">
        <f>VLOOKUP(L19,女子結果3日目!$A:$K,8,FALSE)</f>
        <v>#N/A</v>
      </c>
    </row>
    <row r="20" spans="1:15" x14ac:dyDescent="0.15">
      <c r="A20" s="16"/>
      <c r="B20">
        <f>INDEX(女子結果1日目!A:A,(ROW()-1)*7-3)</f>
        <v>0</v>
      </c>
      <c r="C20" s="8" t="e">
        <f>VLOOKUP(B20,女子結果1日目!$A:$K,2,FALSE)&amp;"-"&amp;VLOOKUP(B20,女子結果1日目!$A:$K,10,FALSE)</f>
        <v>#N/A</v>
      </c>
      <c r="D20" t="e">
        <f>VLOOKUP(B20,女子結果1日目!$A:$K,4,FALSE)</f>
        <v>#N/A</v>
      </c>
      <c r="E20" s="17" t="e">
        <f>VLOOKUP(B20,女子結果1日目!$A:$K,8,FALSE)</f>
        <v>#N/A</v>
      </c>
      <c r="F20" s="16"/>
      <c r="G20">
        <f>INDEX(女子結果2日目!A:A,(ROW()-1)*7-3)</f>
        <v>0</v>
      </c>
      <c r="H20" s="8" t="e">
        <f>VLOOKUP(G20,女子結果2日目!$A:$K,2,FALSE)&amp;"-"&amp;VLOOKUP(G20,女子結果2日目!$A:$K,10,FALSE)</f>
        <v>#N/A</v>
      </c>
      <c r="I20" t="e">
        <f>VLOOKUP(G20,女子結果2日目!$A:$K,4,FALSE)</f>
        <v>#N/A</v>
      </c>
      <c r="J20" s="17" t="e">
        <f>VLOOKUP(G20,女子結果2日目!$A:$K,8,FALSE)</f>
        <v>#N/A</v>
      </c>
      <c r="K20" s="16"/>
      <c r="L20">
        <f>INDEX(女子結果3日目!A:A,(ROW()-1)*7-3)</f>
        <v>0</v>
      </c>
      <c r="M20" s="8" t="e">
        <f>VLOOKUP(L20,女子結果3日目!$A:$K,2,FALSE)&amp;"-"&amp;VLOOKUP(L20,女子結果3日目!$A:$K,10,FALSE)</f>
        <v>#N/A</v>
      </c>
      <c r="N20" t="e">
        <f>VLOOKUP(L20,女子結果3日目!$A:$K,4,FALSE)</f>
        <v>#N/A</v>
      </c>
      <c r="O20" s="17" t="e">
        <f>VLOOKUP(L20,女子結果3日目!$A:$K,8,FALSE)</f>
        <v>#N/A</v>
      </c>
    </row>
    <row r="21" spans="1:15" x14ac:dyDescent="0.15">
      <c r="A21" s="16"/>
      <c r="B21">
        <f>INDEX(女子結果1日目!A:A,(ROW()-1)*7-3)</f>
        <v>0</v>
      </c>
      <c r="C21" s="8" t="e">
        <f>VLOOKUP(B21,女子結果1日目!$A:$K,2,FALSE)&amp;"-"&amp;VLOOKUP(B21,女子結果1日目!$A:$K,10,FALSE)</f>
        <v>#N/A</v>
      </c>
      <c r="D21" t="e">
        <f>VLOOKUP(B21,女子結果1日目!$A:$K,4,FALSE)</f>
        <v>#N/A</v>
      </c>
      <c r="E21" s="17" t="e">
        <f>VLOOKUP(B21,女子結果1日目!$A:$K,8,FALSE)</f>
        <v>#N/A</v>
      </c>
      <c r="F21" s="16"/>
      <c r="G21">
        <f>INDEX(女子結果2日目!A:A,(ROW()-1)*7-3)</f>
        <v>0</v>
      </c>
      <c r="H21" s="8" t="e">
        <f>VLOOKUP(G21,女子結果2日目!$A:$K,2,FALSE)&amp;"-"&amp;VLOOKUP(G21,女子結果2日目!$A:$K,10,FALSE)</f>
        <v>#N/A</v>
      </c>
      <c r="I21" t="e">
        <f>VLOOKUP(G21,女子結果2日目!$A:$K,4,FALSE)</f>
        <v>#N/A</v>
      </c>
      <c r="J21" s="17" t="e">
        <f>VLOOKUP(G21,女子結果2日目!$A:$K,8,FALSE)</f>
        <v>#N/A</v>
      </c>
      <c r="K21" s="16"/>
      <c r="L21">
        <f>INDEX(女子結果3日目!A:A,(ROW()-1)*7-3)</f>
        <v>0</v>
      </c>
      <c r="M21" s="8" t="e">
        <f>VLOOKUP(L21,女子結果3日目!$A:$K,2,FALSE)&amp;"-"&amp;VLOOKUP(L21,女子結果3日目!$A:$K,10,FALSE)</f>
        <v>#N/A</v>
      </c>
      <c r="N21" t="e">
        <f>VLOOKUP(L21,女子結果3日目!$A:$K,4,FALSE)</f>
        <v>#N/A</v>
      </c>
      <c r="O21" s="17" t="e">
        <f>VLOOKUP(L21,女子結果3日目!$A:$K,8,FALSE)</f>
        <v>#N/A</v>
      </c>
    </row>
    <row r="22" spans="1:15" x14ac:dyDescent="0.15">
      <c r="A22" s="16"/>
      <c r="B22">
        <f>INDEX(女子結果1日目!A:A,(ROW()-1)*7-3)</f>
        <v>0</v>
      </c>
      <c r="C22" s="8" t="e">
        <f>VLOOKUP(B22,女子結果1日目!$A:$K,2,FALSE)&amp;"-"&amp;VLOOKUP(B22,女子結果1日目!$A:$K,10,FALSE)</f>
        <v>#N/A</v>
      </c>
      <c r="D22" t="e">
        <f>VLOOKUP(B22,女子結果1日目!$A:$K,4,FALSE)</f>
        <v>#N/A</v>
      </c>
      <c r="E22" s="17" t="e">
        <f>VLOOKUP(B22,女子結果1日目!$A:$K,8,FALSE)</f>
        <v>#N/A</v>
      </c>
      <c r="F22" s="16"/>
      <c r="G22">
        <f>INDEX(女子結果2日目!A:A,(ROW()-1)*7-3)</f>
        <v>0</v>
      </c>
      <c r="H22" s="8" t="e">
        <f>VLOOKUP(G22,女子結果2日目!$A:$K,2,FALSE)&amp;"-"&amp;VLOOKUP(G22,女子結果2日目!$A:$K,10,FALSE)</f>
        <v>#N/A</v>
      </c>
      <c r="I22" t="e">
        <f>VLOOKUP(G22,女子結果2日目!$A:$K,4,FALSE)</f>
        <v>#N/A</v>
      </c>
      <c r="J22" s="17" t="e">
        <f>VLOOKUP(G22,女子結果2日目!$A:$K,8,FALSE)</f>
        <v>#N/A</v>
      </c>
      <c r="K22" s="16"/>
      <c r="L22">
        <f>INDEX(女子結果3日目!A:A,(ROW()-1)*7-3)</f>
        <v>0</v>
      </c>
      <c r="M22" s="8" t="e">
        <f>VLOOKUP(L22,女子結果3日目!$A:$K,2,FALSE)&amp;"-"&amp;VLOOKUP(L22,女子結果3日目!$A:$K,10,FALSE)</f>
        <v>#N/A</v>
      </c>
      <c r="N22" t="e">
        <f>VLOOKUP(L22,女子結果3日目!$A:$K,4,FALSE)</f>
        <v>#N/A</v>
      </c>
      <c r="O22" s="17" t="e">
        <f>VLOOKUP(L22,女子結果3日目!$A:$K,8,FALSE)</f>
        <v>#N/A</v>
      </c>
    </row>
    <row r="23" spans="1:15" x14ac:dyDescent="0.15">
      <c r="A23" s="16"/>
      <c r="B23">
        <f>INDEX(女子結果1日目!A:A,(ROW()-1)*7-3)</f>
        <v>0</v>
      </c>
      <c r="C23" s="8" t="e">
        <f>VLOOKUP(B23,女子結果1日目!$A:$K,2,FALSE)&amp;"-"&amp;VLOOKUP(B23,女子結果1日目!$A:$K,10,FALSE)</f>
        <v>#N/A</v>
      </c>
      <c r="D23" t="e">
        <f>VLOOKUP(B23,女子結果1日目!$A:$K,4,FALSE)</f>
        <v>#N/A</v>
      </c>
      <c r="E23" s="17" t="e">
        <f>VLOOKUP(B23,女子結果1日目!$A:$K,8,FALSE)</f>
        <v>#N/A</v>
      </c>
      <c r="F23" s="16"/>
      <c r="G23">
        <f>INDEX(女子結果2日目!A:A,(ROW()-1)*7-3)</f>
        <v>0</v>
      </c>
      <c r="H23" s="8" t="e">
        <f>VLOOKUP(G23,女子結果2日目!$A:$K,2,FALSE)&amp;"-"&amp;VLOOKUP(G23,女子結果2日目!$A:$K,10,FALSE)</f>
        <v>#N/A</v>
      </c>
      <c r="I23" t="e">
        <f>VLOOKUP(G23,女子結果2日目!$A:$K,4,FALSE)</f>
        <v>#N/A</v>
      </c>
      <c r="J23" s="17" t="e">
        <f>VLOOKUP(G23,女子結果2日目!$A:$K,8,FALSE)</f>
        <v>#N/A</v>
      </c>
      <c r="K23" s="16"/>
      <c r="L23">
        <f>INDEX(女子結果3日目!A:A,(ROW()-1)*7-3)</f>
        <v>0</v>
      </c>
      <c r="M23" s="8" t="e">
        <f>VLOOKUP(L23,女子結果3日目!$A:$K,2,FALSE)&amp;"-"&amp;VLOOKUP(L23,女子結果3日目!$A:$K,10,FALSE)</f>
        <v>#N/A</v>
      </c>
      <c r="N23" t="e">
        <f>VLOOKUP(L23,女子結果3日目!$A:$K,4,FALSE)</f>
        <v>#N/A</v>
      </c>
      <c r="O23" s="17" t="e">
        <f>VLOOKUP(L23,女子結果3日目!$A:$K,8,FALSE)</f>
        <v>#N/A</v>
      </c>
    </row>
    <row r="24" spans="1:15" x14ac:dyDescent="0.15">
      <c r="A24" s="16"/>
      <c r="B24">
        <f>INDEX(女子結果1日目!A:A,(ROW()-1)*7-3)</f>
        <v>0</v>
      </c>
      <c r="C24" s="8" t="e">
        <f>VLOOKUP(B24,女子結果1日目!$A:$K,2,FALSE)&amp;"-"&amp;VLOOKUP(B24,女子結果1日目!$A:$K,10,FALSE)</f>
        <v>#N/A</v>
      </c>
      <c r="D24" t="e">
        <f>VLOOKUP(B24,女子結果1日目!$A:$K,4,FALSE)</f>
        <v>#N/A</v>
      </c>
      <c r="E24" s="17" t="e">
        <f>VLOOKUP(B24,女子結果1日目!$A:$K,8,FALSE)</f>
        <v>#N/A</v>
      </c>
      <c r="F24" s="16"/>
      <c r="G24">
        <f>INDEX(女子結果2日目!A:A,(ROW()-1)*7-3)</f>
        <v>0</v>
      </c>
      <c r="H24" s="8" t="e">
        <f>VLOOKUP(G24,女子結果2日目!$A:$K,2,FALSE)&amp;"-"&amp;VLOOKUP(G24,女子結果2日目!$A:$K,10,FALSE)</f>
        <v>#N/A</v>
      </c>
      <c r="I24" t="e">
        <f>VLOOKUP(G24,女子結果2日目!$A:$K,4,FALSE)</f>
        <v>#N/A</v>
      </c>
      <c r="J24" s="17" t="e">
        <f>VLOOKUP(G24,女子結果2日目!$A:$K,8,FALSE)</f>
        <v>#N/A</v>
      </c>
      <c r="K24" s="16"/>
      <c r="L24">
        <f>INDEX(女子結果3日目!A:A,(ROW()-1)*7-3)</f>
        <v>0</v>
      </c>
      <c r="M24" s="8" t="e">
        <f>VLOOKUP(L24,女子結果3日目!$A:$K,2,FALSE)&amp;"-"&amp;VLOOKUP(L24,女子結果3日目!$A:$K,10,FALSE)</f>
        <v>#N/A</v>
      </c>
      <c r="N24" t="e">
        <f>VLOOKUP(L24,女子結果3日目!$A:$K,4,FALSE)</f>
        <v>#N/A</v>
      </c>
      <c r="O24" s="17" t="e">
        <f>VLOOKUP(L24,女子結果3日目!$A:$K,8,FALSE)</f>
        <v>#N/A</v>
      </c>
    </row>
    <row r="25" spans="1:15" ht="14.25" thickBot="1" x14ac:dyDescent="0.2">
      <c r="A25" s="18"/>
      <c r="B25" s="19">
        <f>INDEX(女子結果1日目!A:A,(ROW()-1)*7-3)</f>
        <v>0</v>
      </c>
      <c r="C25" s="20" t="e">
        <f>VLOOKUP(B25,女子結果1日目!$A:$K,2,FALSE)&amp;"-"&amp;VLOOKUP(B25,女子結果1日目!$A:$K,10,FALSE)</f>
        <v>#N/A</v>
      </c>
      <c r="D25" s="19" t="e">
        <f>VLOOKUP(B25,女子結果1日目!$A:$K,4,FALSE)</f>
        <v>#N/A</v>
      </c>
      <c r="E25" s="21" t="e">
        <f>VLOOKUP(B25,女子結果1日目!$A:$K,8,FALSE)</f>
        <v>#N/A</v>
      </c>
      <c r="F25" s="18"/>
      <c r="G25" s="19">
        <f>INDEX(女子結果2日目!A:A,(ROW()-1)*7-3)</f>
        <v>0</v>
      </c>
      <c r="H25" s="20" t="e">
        <f>VLOOKUP(G25,女子結果2日目!$A:$K,2,FALSE)&amp;"-"&amp;VLOOKUP(G25,女子結果2日目!$A:$K,10,FALSE)</f>
        <v>#N/A</v>
      </c>
      <c r="I25" s="19" t="e">
        <f>VLOOKUP(G25,女子結果2日目!$A:$K,4,FALSE)</f>
        <v>#N/A</v>
      </c>
      <c r="J25" s="21" t="e">
        <f>VLOOKUP(G25,女子結果2日目!$A:$K,8,FALSE)</f>
        <v>#N/A</v>
      </c>
      <c r="K25" s="18"/>
      <c r="L25" s="19">
        <f>INDEX(女子結果3日目!A:A,(ROW()-1)*7-3)</f>
        <v>0</v>
      </c>
      <c r="M25" s="20" t="e">
        <f>VLOOKUP(L25,女子結果3日目!$A:$K,2,FALSE)&amp;"-"&amp;VLOOKUP(L25,女子結果3日目!$A:$K,10,FALSE)</f>
        <v>#N/A</v>
      </c>
      <c r="N25" s="19" t="e">
        <f>VLOOKUP(L25,女子結果3日目!$A:$K,4,FALSE)</f>
        <v>#N/A</v>
      </c>
      <c r="O25" s="21" t="e">
        <f>VLOOKUP(L25,女子結果3日目!$A:$K,8,FALSE)</f>
        <v>#N/A</v>
      </c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F5BAD-67F8-464A-9F68-16D5108EA03A}">
  <sheetPr>
    <tabColor rgb="FF00FFFF"/>
    <pageSetUpPr fitToPage="1"/>
  </sheetPr>
  <dimension ref="A1:AB58"/>
  <sheetViews>
    <sheetView showGridLines="0" tabSelected="1" zoomScale="70" zoomScaleNormal="70" zoomScalePageLayoutView="90" workbookViewId="0">
      <selection activeCell="O35" sqref="O35"/>
    </sheetView>
  </sheetViews>
  <sheetFormatPr defaultColWidth="4.125" defaultRowHeight="15" customHeight="1" x14ac:dyDescent="0.15"/>
  <cols>
    <col min="1" max="1" width="4.125" style="27" customWidth="1"/>
    <col min="2" max="2" width="1.875" style="28" customWidth="1"/>
    <col min="3" max="3" width="6.875" style="29" customWidth="1"/>
    <col min="4" max="4" width="24.875" style="30" customWidth="1"/>
    <col min="5" max="8" width="6.125" style="31" customWidth="1"/>
    <col min="9" max="11" width="6.125" style="32" customWidth="1"/>
    <col min="12" max="15" width="6.125" style="33" customWidth="1"/>
    <col min="16" max="16" width="24.875" style="34" customWidth="1"/>
    <col min="17" max="17" width="6.875" style="29" customWidth="1"/>
    <col min="18" max="18" width="2" style="35" customWidth="1"/>
    <col min="19" max="19" width="4.125" style="27" customWidth="1"/>
    <col min="20" max="26" width="4.125" style="32" customWidth="1"/>
    <col min="27" max="27" width="4.125" style="32" hidden="1" customWidth="1"/>
    <col min="28" max="28" width="26.125" style="33" hidden="1" customWidth="1"/>
    <col min="29" max="16384" width="4.125" style="32"/>
  </cols>
  <sheetData>
    <row r="1" spans="1:28" ht="9.75" customHeight="1" x14ac:dyDescent="0.15"/>
    <row r="2" spans="1:28" ht="17.25" x14ac:dyDescent="0.15"/>
    <row r="3" spans="1:28" ht="17.25" x14ac:dyDescent="0.15"/>
    <row r="4" spans="1:28" ht="17.25" x14ac:dyDescent="0.15"/>
    <row r="5" spans="1:28" ht="17.25" x14ac:dyDescent="0.15">
      <c r="F5" s="132">
        <f>男子結果1日目!D46</f>
        <v>72</v>
      </c>
      <c r="N5" s="132">
        <f>男子結果1日目!D18</f>
        <v>44</v>
      </c>
      <c r="AB5" s="33" t="s">
        <v>87</v>
      </c>
    </row>
    <row r="6" spans="1:28" ht="11.25" customHeight="1" thickBot="1" x14ac:dyDescent="0.2">
      <c r="A6" s="135">
        <v>1</v>
      </c>
      <c r="B6" s="28">
        <v>2</v>
      </c>
      <c r="C6" s="136" t="str">
        <f>IF(B6="","",VLOOKUP(B6,$AA$6:$AB$10,2))</f>
        <v>東北見</v>
      </c>
      <c r="D6" s="138" t="str">
        <f>IF(B7="","",VLOOKUP(B7,$AA$13:$AB$46,2))</f>
        <v>北見市立南中学校</v>
      </c>
      <c r="E6" s="99"/>
      <c r="F6" s="134"/>
      <c r="N6" s="133"/>
      <c r="O6" s="37"/>
      <c r="P6" s="140" t="str">
        <f>IF(R7="","",VLOOKUP(R7,$AA$13:$AB$46,2))</f>
        <v>紋別市立潮見・紋別中学校</v>
      </c>
      <c r="Q6" s="142" t="str">
        <f>IF(R6="","",VLOOKUP(R6,$AA$6:$AB$10,2))</f>
        <v>遠紋</v>
      </c>
      <c r="R6" s="35">
        <v>4</v>
      </c>
      <c r="S6" s="135">
        <v>9</v>
      </c>
      <c r="AA6" s="32">
        <v>1</v>
      </c>
      <c r="AB6" s="38" t="s">
        <v>88</v>
      </c>
    </row>
    <row r="7" spans="1:28" ht="11.25" customHeight="1" thickTop="1" x14ac:dyDescent="0.15">
      <c r="A7" s="135"/>
      <c r="B7" s="28">
        <v>5</v>
      </c>
      <c r="C7" s="137"/>
      <c r="D7" s="139"/>
      <c r="F7" s="53"/>
      <c r="G7" s="154">
        <f>男子結果2日目!D4</f>
        <v>40</v>
      </c>
      <c r="M7" s="156">
        <f>男子結果2日目!D18</f>
        <v>38</v>
      </c>
      <c r="N7" s="40"/>
      <c r="O7" s="41"/>
      <c r="P7" s="141"/>
      <c r="Q7" s="143"/>
      <c r="R7" s="35">
        <v>14</v>
      </c>
      <c r="S7" s="135"/>
      <c r="AA7" s="32">
        <v>2</v>
      </c>
      <c r="AB7" s="42" t="s">
        <v>89</v>
      </c>
    </row>
    <row r="8" spans="1:28" ht="11.25" customHeight="1" thickBot="1" x14ac:dyDescent="0.2">
      <c r="F8" s="144" t="s">
        <v>90</v>
      </c>
      <c r="G8" s="155"/>
      <c r="M8" s="157"/>
      <c r="N8" s="146" t="s">
        <v>91</v>
      </c>
      <c r="P8" s="44"/>
      <c r="AA8" s="32">
        <v>3</v>
      </c>
      <c r="AB8" s="45" t="s">
        <v>92</v>
      </c>
    </row>
    <row r="9" spans="1:28" ht="11.25" customHeight="1" thickTop="1" x14ac:dyDescent="0.15">
      <c r="F9" s="145"/>
      <c r="G9" s="49"/>
      <c r="M9" s="102"/>
      <c r="N9" s="147"/>
      <c r="P9" s="44"/>
      <c r="AA9" s="32">
        <v>4</v>
      </c>
      <c r="AB9" s="47" t="s">
        <v>93</v>
      </c>
    </row>
    <row r="10" spans="1:28" ht="11.25" customHeight="1" thickBot="1" x14ac:dyDescent="0.2">
      <c r="A10" s="135">
        <v>2</v>
      </c>
      <c r="B10" s="28">
        <v>1</v>
      </c>
      <c r="C10" s="142" t="str">
        <f>IF(B10="","",VLOOKUP(B10,$AA$6:$AB$10,2))</f>
        <v>斜網</v>
      </c>
      <c r="D10" s="138" t="str">
        <f>IF(B11="","",VLOOKUP(B11,$AA$13:$AB$46,2))</f>
        <v>網走市立第二中学校　</v>
      </c>
      <c r="E10" s="36"/>
      <c r="F10" s="48"/>
      <c r="G10" s="49"/>
      <c r="M10" s="95"/>
      <c r="N10" s="91"/>
      <c r="O10" s="96"/>
      <c r="P10" s="138" t="str">
        <f>IF(R11="","",VLOOKUP(R11,$AA$13:$AB$46,2))</f>
        <v>置戸ジュニアバスケットボールクラブ</v>
      </c>
      <c r="Q10" s="142" t="str">
        <f>IF(R10="","",VLOOKUP(R10,$AA$6:$AB$10,2))</f>
        <v>西北見</v>
      </c>
      <c r="R10" s="35">
        <v>3</v>
      </c>
      <c r="S10" s="135">
        <v>10</v>
      </c>
    </row>
    <row r="11" spans="1:28" ht="11.25" customHeight="1" thickTop="1" x14ac:dyDescent="0.15">
      <c r="A11" s="135"/>
      <c r="B11" s="28">
        <v>1</v>
      </c>
      <c r="C11" s="143"/>
      <c r="D11" s="139"/>
      <c r="F11" s="148">
        <f>男子結果1日目!H46</f>
        <v>54</v>
      </c>
      <c r="G11" s="49"/>
      <c r="M11" s="50"/>
      <c r="N11" s="132">
        <f>男子結果1日目!H18</f>
        <v>52</v>
      </c>
      <c r="O11" s="53"/>
      <c r="P11" s="139"/>
      <c r="Q11" s="143"/>
      <c r="R11" s="35">
        <v>16</v>
      </c>
      <c r="S11" s="135"/>
    </row>
    <row r="12" spans="1:28" ht="11.25" customHeight="1" x14ac:dyDescent="0.15">
      <c r="D12" s="44"/>
      <c r="E12" s="53"/>
      <c r="F12" s="132"/>
      <c r="G12" s="49"/>
      <c r="M12" s="50"/>
      <c r="N12" s="132"/>
      <c r="O12" s="53"/>
      <c r="P12" s="44"/>
    </row>
    <row r="13" spans="1:28" ht="11.25" customHeight="1" thickBot="1" x14ac:dyDescent="0.2">
      <c r="A13" s="135"/>
      <c r="B13" s="28">
        <v>1</v>
      </c>
      <c r="C13" s="149"/>
      <c r="D13" s="150"/>
      <c r="E13" s="53"/>
      <c r="G13" s="145" t="s">
        <v>94</v>
      </c>
      <c r="M13" s="146" t="s">
        <v>95</v>
      </c>
      <c r="O13" s="53"/>
      <c r="P13" s="150" t="str">
        <f>IF(R14="","",VLOOKUP(R14,$AA$13:$AB$46,2))</f>
        <v/>
      </c>
      <c r="Q13" s="149" t="str">
        <f>IF(R13="","",VLOOKUP(R13,$AA$6:$AB$10,2))</f>
        <v/>
      </c>
      <c r="S13" s="135"/>
      <c r="AA13" s="32">
        <v>1</v>
      </c>
      <c r="AB13" s="33" t="s">
        <v>96</v>
      </c>
    </row>
    <row r="14" spans="1:28" ht="11.25" customHeight="1" thickTop="1" x14ac:dyDescent="0.15">
      <c r="A14" s="135"/>
      <c r="B14" s="28">
        <v>15</v>
      </c>
      <c r="C14" s="149"/>
      <c r="D14" s="150"/>
      <c r="G14" s="165"/>
      <c r="H14" s="168"/>
      <c r="L14" s="171"/>
      <c r="M14" s="170"/>
      <c r="O14" s="53"/>
      <c r="P14" s="150"/>
      <c r="Q14" s="149"/>
      <c r="S14" s="135"/>
      <c r="AA14" s="32">
        <v>2</v>
      </c>
      <c r="AB14" s="33" t="s">
        <v>97</v>
      </c>
    </row>
    <row r="15" spans="1:28" ht="11.25" customHeight="1" x14ac:dyDescent="0.15">
      <c r="D15" s="44"/>
      <c r="G15" s="166"/>
      <c r="H15" s="92"/>
      <c r="L15" s="97"/>
      <c r="M15" s="166"/>
      <c r="P15" s="57"/>
      <c r="Q15" s="58"/>
      <c r="S15" s="59"/>
      <c r="AA15" s="32">
        <v>3</v>
      </c>
      <c r="AB15" s="33" t="s">
        <v>98</v>
      </c>
    </row>
    <row r="16" spans="1:28" ht="11.25" customHeight="1" x14ac:dyDescent="0.15">
      <c r="D16" s="44"/>
      <c r="F16" s="132">
        <f>男子結果1日目!D32</f>
        <v>52</v>
      </c>
      <c r="G16" s="166"/>
      <c r="H16" s="92"/>
      <c r="L16" s="172"/>
      <c r="M16" s="166"/>
      <c r="N16" s="132">
        <f>男子結果1日目!D53</f>
        <v>37</v>
      </c>
      <c r="P16" s="57"/>
      <c r="Q16" s="58"/>
      <c r="S16" s="59"/>
      <c r="AA16" s="32">
        <v>4</v>
      </c>
      <c r="AB16" s="33" t="s">
        <v>99</v>
      </c>
    </row>
    <row r="17" spans="1:28" ht="11.25" customHeight="1" x14ac:dyDescent="0.15">
      <c r="A17" s="135">
        <v>3</v>
      </c>
      <c r="B17" s="28">
        <v>1</v>
      </c>
      <c r="C17" s="142" t="str">
        <f>IF(B17="","",VLOOKUP(B17,$AA$6:$AB$10,2))</f>
        <v>斜網</v>
      </c>
      <c r="D17" s="138" t="str">
        <f>IF(B18="","",VLOOKUP(B18,$AA$13:$AB$46,2))</f>
        <v>網走市立第三中学校</v>
      </c>
      <c r="F17" s="133"/>
      <c r="G17" s="166"/>
      <c r="H17" s="169"/>
      <c r="L17" s="173"/>
      <c r="M17" s="166"/>
      <c r="N17" s="133"/>
      <c r="P17" s="138" t="str">
        <f t="shared" ref="P17:P18" si="0">IF(R18="","",VLOOKUP(R18,$AA$13:$AB$46,2))</f>
        <v>湧別町立ゆうべつ・上湧別学園</v>
      </c>
      <c r="Q17" s="142" t="str">
        <f t="shared" ref="Q17:Q18" si="1">IF(R17="","",VLOOKUP(R17,$AA$6:$AB$10,2))</f>
        <v>遠紋</v>
      </c>
      <c r="R17" s="35">
        <v>4</v>
      </c>
      <c r="S17" s="135">
        <v>11</v>
      </c>
      <c r="AA17" s="32">
        <v>5</v>
      </c>
      <c r="AB17" s="33" t="s">
        <v>100</v>
      </c>
    </row>
    <row r="18" spans="1:28" ht="11.25" customHeight="1" x14ac:dyDescent="0.15">
      <c r="A18" s="135"/>
      <c r="B18" s="28">
        <v>2</v>
      </c>
      <c r="C18" s="143"/>
      <c r="D18" s="139"/>
      <c r="E18" s="62"/>
      <c r="F18" s="46"/>
      <c r="G18" s="167"/>
      <c r="H18" s="169"/>
      <c r="L18" s="173"/>
      <c r="M18" s="166"/>
      <c r="N18" s="40"/>
      <c r="O18" s="62"/>
      <c r="P18" s="139" t="str">
        <f t="shared" si="0"/>
        <v/>
      </c>
      <c r="Q18" s="143" t="str">
        <f t="shared" si="1"/>
        <v>遠紋</v>
      </c>
      <c r="R18" s="35">
        <v>12</v>
      </c>
      <c r="S18" s="135"/>
      <c r="AA18" s="32">
        <v>6</v>
      </c>
      <c r="AB18" s="33" t="s">
        <v>101</v>
      </c>
    </row>
    <row r="19" spans="1:28" ht="11.25" customHeight="1" thickBot="1" x14ac:dyDescent="0.2">
      <c r="D19" s="44"/>
      <c r="E19" s="53"/>
      <c r="F19" s="145" t="s">
        <v>102</v>
      </c>
      <c r="G19" s="99"/>
      <c r="H19" s="169"/>
      <c r="L19" s="173"/>
      <c r="M19" s="90"/>
      <c r="N19" s="146" t="s">
        <v>103</v>
      </c>
      <c r="O19" s="53"/>
      <c r="P19" s="44"/>
      <c r="Q19" s="58"/>
      <c r="S19" s="59"/>
      <c r="AA19" s="32">
        <v>7</v>
      </c>
      <c r="AB19" s="33" t="s">
        <v>104</v>
      </c>
    </row>
    <row r="20" spans="1:28" ht="11.25" customHeight="1" thickTop="1" x14ac:dyDescent="0.15">
      <c r="D20" s="63"/>
      <c r="E20" s="53"/>
      <c r="F20" s="144"/>
      <c r="G20" s="160">
        <f>男子結果2日目!H4</f>
        <v>62</v>
      </c>
      <c r="H20" s="61"/>
      <c r="L20" s="61"/>
      <c r="M20" s="158">
        <f>男子結果2日目!H18</f>
        <v>60</v>
      </c>
      <c r="N20" s="147"/>
      <c r="O20" s="53"/>
      <c r="P20" s="57"/>
      <c r="Q20" s="58"/>
      <c r="S20" s="59"/>
      <c r="AA20" s="32">
        <v>8</v>
      </c>
      <c r="AB20" s="33" t="s">
        <v>105</v>
      </c>
    </row>
    <row r="21" spans="1:28" ht="11.25" customHeight="1" thickBot="1" x14ac:dyDescent="0.2">
      <c r="A21" s="135">
        <v>4</v>
      </c>
      <c r="B21" s="28">
        <v>4</v>
      </c>
      <c r="C21" s="142" t="str">
        <f>IF(B21="","",VLOOKUP(B21,$AA$6:$AB$10,2))</f>
        <v>遠紋</v>
      </c>
      <c r="D21" s="138" t="str">
        <f>IF(B22="","",VLOOKUP(B22,$AA$13:$AB$46,2))</f>
        <v>佐呂間町立佐呂間中学校</v>
      </c>
      <c r="E21" s="89"/>
      <c r="F21" s="91"/>
      <c r="G21" s="154"/>
      <c r="H21" s="61"/>
      <c r="L21" s="61"/>
      <c r="M21" s="159"/>
      <c r="N21" s="91"/>
      <c r="O21" s="90"/>
      <c r="P21" s="138" t="str">
        <f t="shared" ref="P21:P22" si="2">IF(R22="","",VLOOKUP(R22,$AA$13:$AB$46,2))</f>
        <v>美幌北・美幌・津別町立津別中学校</v>
      </c>
      <c r="Q21" s="142" t="str">
        <f t="shared" ref="Q21:Q22" si="3">IF(R21="","",VLOOKUP(R21,$AA$6:$AB$10,2))</f>
        <v>東北見</v>
      </c>
      <c r="R21" s="35">
        <v>2</v>
      </c>
      <c r="S21" s="135">
        <v>12</v>
      </c>
      <c r="AA21" s="32">
        <v>9</v>
      </c>
      <c r="AB21" s="33" t="s">
        <v>106</v>
      </c>
    </row>
    <row r="22" spans="1:28" ht="11.25" customHeight="1" thickTop="1" x14ac:dyDescent="0.15">
      <c r="A22" s="135"/>
      <c r="B22" s="28">
        <v>13</v>
      </c>
      <c r="C22" s="143"/>
      <c r="D22" s="139"/>
      <c r="F22" s="132">
        <f>男子結果1日目!H32</f>
        <v>60</v>
      </c>
      <c r="H22" s="61"/>
      <c r="L22" s="61"/>
      <c r="M22" s="53"/>
      <c r="N22" s="132">
        <f>男子結果1日目!H53</f>
        <v>120</v>
      </c>
      <c r="O22" s="53"/>
      <c r="P22" s="139" t="str">
        <f t="shared" si="2"/>
        <v/>
      </c>
      <c r="Q22" s="143" t="str">
        <f t="shared" si="3"/>
        <v>西北見</v>
      </c>
      <c r="R22" s="35">
        <v>3</v>
      </c>
      <c r="S22" s="135"/>
      <c r="AA22" s="32">
        <v>10</v>
      </c>
      <c r="AB22" s="33" t="s">
        <v>107</v>
      </c>
    </row>
    <row r="23" spans="1:28" ht="11.25" customHeight="1" x14ac:dyDescent="0.15">
      <c r="D23" s="44"/>
      <c r="F23" s="132"/>
      <c r="H23" s="61"/>
      <c r="L23" s="61"/>
      <c r="N23" s="132"/>
      <c r="O23" s="53"/>
      <c r="P23" s="44"/>
      <c r="AA23" s="32">
        <v>11</v>
      </c>
      <c r="AB23" s="33" t="s">
        <v>108</v>
      </c>
    </row>
    <row r="24" spans="1:28" ht="11.25" customHeight="1" x14ac:dyDescent="0.15">
      <c r="D24" s="44"/>
      <c r="F24" s="53"/>
      <c r="H24" s="61"/>
      <c r="L24" s="61"/>
      <c r="M24" s="53"/>
      <c r="N24" s="53"/>
      <c r="O24" s="53"/>
      <c r="P24" s="44"/>
      <c r="Q24" s="58"/>
      <c r="S24" s="59"/>
      <c r="AA24" s="32">
        <v>12</v>
      </c>
      <c r="AB24" s="33" t="s">
        <v>109</v>
      </c>
    </row>
    <row r="25" spans="1:28" ht="11.25" customHeight="1" x14ac:dyDescent="0.15">
      <c r="A25" s="135"/>
      <c r="C25" s="149" t="str">
        <f>IF(B25="","",VLOOKUP(B25,$AA$6:$AB$10,2))</f>
        <v/>
      </c>
      <c r="D25" s="150" t="str">
        <f>IF(B26="","",VLOOKUP(B26,$AA$13:$AB$46,2))</f>
        <v/>
      </c>
      <c r="F25" s="53"/>
      <c r="H25" s="64"/>
      <c r="L25" s="61"/>
      <c r="N25" s="53"/>
      <c r="O25" s="53"/>
      <c r="P25" s="150" t="str">
        <f>IF(R26="","",VLOOKUP(R26,$AA$13:$AB$46,2))</f>
        <v/>
      </c>
      <c r="Q25" s="149" t="str">
        <f>IF(R25="","",VLOOKUP(R25,$AA$6:$AB$10,2))</f>
        <v/>
      </c>
      <c r="S25" s="135"/>
      <c r="AA25" s="32">
        <v>13</v>
      </c>
      <c r="AB25" s="33" t="s">
        <v>110</v>
      </c>
    </row>
    <row r="26" spans="1:28" ht="11.25" customHeight="1" x14ac:dyDescent="0.15">
      <c r="A26" s="135"/>
      <c r="C26" s="149"/>
      <c r="D26" s="150"/>
      <c r="E26" s="53"/>
      <c r="F26" s="53"/>
      <c r="H26" s="61"/>
      <c r="J26" s="53"/>
      <c r="L26" s="61"/>
      <c r="N26" s="53"/>
      <c r="O26" s="53"/>
      <c r="P26" s="150"/>
      <c r="Q26" s="149"/>
      <c r="S26" s="135"/>
      <c r="AA26" s="32">
        <v>14</v>
      </c>
      <c r="AB26" s="33" t="s">
        <v>111</v>
      </c>
    </row>
    <row r="27" spans="1:28" ht="11.25" customHeight="1" x14ac:dyDescent="0.15">
      <c r="D27" s="44"/>
      <c r="E27" s="53"/>
      <c r="F27" s="53"/>
      <c r="H27" s="61"/>
      <c r="L27" s="61"/>
      <c r="N27" s="53"/>
      <c r="O27" s="53"/>
      <c r="P27" s="44"/>
      <c r="AA27" s="32">
        <v>15</v>
      </c>
      <c r="AB27" s="33" t="s">
        <v>72</v>
      </c>
    </row>
    <row r="28" spans="1:28" ht="11.25" customHeight="1" x14ac:dyDescent="0.15">
      <c r="D28" s="44"/>
      <c r="E28" s="53"/>
      <c r="F28" s="132">
        <f>男子結果1日目!D4</f>
        <v>56</v>
      </c>
      <c r="H28" s="61"/>
      <c r="J28" s="53"/>
      <c r="L28" s="61"/>
      <c r="N28" s="132">
        <f>男子結果1日目!D25</f>
        <v>46</v>
      </c>
      <c r="O28" s="53"/>
      <c r="P28" s="44"/>
      <c r="AA28" s="32">
        <v>16</v>
      </c>
      <c r="AB28" s="33" t="s">
        <v>112</v>
      </c>
    </row>
    <row r="29" spans="1:28" ht="11.25" customHeight="1" thickBot="1" x14ac:dyDescent="0.2">
      <c r="A29" s="135">
        <v>5</v>
      </c>
      <c r="B29" s="28">
        <v>3</v>
      </c>
      <c r="C29" s="136" t="str">
        <f>IF(B29="","",VLOOKUP(B29,$AA$6:$AB$10,2))</f>
        <v>西北見</v>
      </c>
      <c r="D29" s="138" t="str">
        <f>IF(B30="","",VLOOKUP(B30,$AA$13:$AB$46,2))</f>
        <v>北見市立北中学校</v>
      </c>
      <c r="E29" s="101"/>
      <c r="F29" s="134"/>
      <c r="H29" s="61"/>
      <c r="J29" s="132"/>
      <c r="L29" s="61"/>
      <c r="M29" s="53"/>
      <c r="N29" s="133"/>
      <c r="O29" s="48"/>
      <c r="P29" s="138" t="str">
        <f>IF(R30="","",VLOOKUP(R30,$AA$13:$AB$46,2))</f>
        <v>大空町立女満別・網走市立第一中学校</v>
      </c>
      <c r="Q29" s="142" t="str">
        <f>IF(R29="","",VLOOKUP(R29,$AA$6:$AB$10,2))</f>
        <v>東北見</v>
      </c>
      <c r="R29" s="35">
        <v>2</v>
      </c>
      <c r="S29" s="135">
        <v>13</v>
      </c>
      <c r="AA29" s="32">
        <v>17</v>
      </c>
    </row>
    <row r="30" spans="1:28" ht="11.25" customHeight="1" thickTop="1" x14ac:dyDescent="0.15">
      <c r="A30" s="135"/>
      <c r="B30" s="28">
        <v>7</v>
      </c>
      <c r="C30" s="137"/>
      <c r="D30" s="139"/>
      <c r="F30" s="144" t="s">
        <v>113</v>
      </c>
      <c r="G30" s="154">
        <f>男子結果2日目!D11</f>
        <v>73</v>
      </c>
      <c r="H30" s="61"/>
      <c r="J30" s="132"/>
      <c r="L30" s="61"/>
      <c r="M30" s="156">
        <f>男子結果2日目!D25</f>
        <v>15</v>
      </c>
      <c r="N30" s="40"/>
      <c r="O30" s="53"/>
      <c r="P30" s="139"/>
      <c r="Q30" s="143"/>
      <c r="R30" s="35">
        <v>4</v>
      </c>
      <c r="S30" s="135"/>
      <c r="AA30" s="32">
        <v>18</v>
      </c>
    </row>
    <row r="31" spans="1:28" ht="11.25" customHeight="1" thickBot="1" x14ac:dyDescent="0.2">
      <c r="A31" s="135"/>
      <c r="D31" s="44"/>
      <c r="F31" s="144"/>
      <c r="G31" s="155"/>
      <c r="H31" s="61"/>
      <c r="L31" s="61"/>
      <c r="M31" s="157"/>
      <c r="N31" s="146" t="s">
        <v>114</v>
      </c>
      <c r="O31" s="53"/>
      <c r="P31" s="44"/>
      <c r="AA31" s="32">
        <v>19</v>
      </c>
    </row>
    <row r="32" spans="1:28" ht="11.25" customHeight="1" thickTop="1" x14ac:dyDescent="0.15">
      <c r="A32" s="135"/>
      <c r="D32" s="44"/>
      <c r="F32" s="145"/>
      <c r="G32" s="55"/>
      <c r="H32" s="169"/>
      <c r="L32" s="65"/>
      <c r="M32" s="95"/>
      <c r="N32" s="147"/>
      <c r="O32" s="53"/>
      <c r="P32" s="44"/>
      <c r="Q32" s="58"/>
      <c r="S32" s="59"/>
      <c r="AA32" s="32">
        <v>20</v>
      </c>
    </row>
    <row r="33" spans="1:27" ht="11.25" customHeight="1" thickBot="1" x14ac:dyDescent="0.2">
      <c r="A33" s="135">
        <v>6</v>
      </c>
      <c r="B33" s="28">
        <v>3</v>
      </c>
      <c r="C33" s="142" t="str">
        <f>IF(B33="","",VLOOKUP(B33,$AA$6:$AB$10,2))</f>
        <v>西北見</v>
      </c>
      <c r="D33" s="138" t="str">
        <f>IF(B34="","",VLOOKUP(B34,$AA$13:$AB$46,2))</f>
        <v>北見市立光西・東相内中学校</v>
      </c>
      <c r="E33" s="43"/>
      <c r="F33" s="151"/>
      <c r="G33" s="55"/>
      <c r="H33" s="169"/>
      <c r="L33" s="65"/>
      <c r="M33" s="95"/>
      <c r="N33" s="91"/>
      <c r="O33" s="90"/>
      <c r="P33" s="138" t="str">
        <f>IF(R34="","",VLOOKUP(R34,$AA$13:$AB$46,2))</f>
        <v>北見市立北光中学校</v>
      </c>
      <c r="Q33" s="142" t="str">
        <f>IF(R33="","",VLOOKUP(R33,$AA$6:$AB$10,2))</f>
        <v>西北見</v>
      </c>
      <c r="R33" s="35">
        <v>3</v>
      </c>
      <c r="S33" s="135">
        <v>14</v>
      </c>
      <c r="AA33" s="32">
        <v>21</v>
      </c>
    </row>
    <row r="34" spans="1:27" ht="11.25" customHeight="1" thickTop="1" x14ac:dyDescent="0.15">
      <c r="A34" s="135"/>
      <c r="B34" s="28">
        <v>9</v>
      </c>
      <c r="C34" s="143"/>
      <c r="D34" s="139"/>
      <c r="E34" s="50"/>
      <c r="F34" s="148">
        <f>男子結果1日目!H4</f>
        <v>45</v>
      </c>
      <c r="G34" s="167"/>
      <c r="H34" s="169"/>
      <c r="L34" s="65"/>
      <c r="M34" s="50"/>
      <c r="N34" s="132">
        <f>男子結果1日目!H25</f>
        <v>69</v>
      </c>
      <c r="O34" s="53"/>
      <c r="P34" s="139"/>
      <c r="Q34" s="143"/>
      <c r="R34" s="35">
        <v>8</v>
      </c>
      <c r="S34" s="135"/>
      <c r="AA34" s="32">
        <v>22</v>
      </c>
    </row>
    <row r="35" spans="1:27" ht="11.25" customHeight="1" x14ac:dyDescent="0.15">
      <c r="A35" s="135"/>
      <c r="C35" s="149" t="str">
        <f>IF(B35="","",VLOOKUP(B35,$AA$6:$AB$10,2))</f>
        <v/>
      </c>
      <c r="D35" s="150" t="str">
        <f>IF(B36="","",VLOOKUP(B36,$AA$13:$AB$46,2))</f>
        <v/>
      </c>
      <c r="E35" s="53"/>
      <c r="F35" s="132"/>
      <c r="G35" s="165"/>
      <c r="H35" s="169"/>
      <c r="L35" s="65"/>
      <c r="M35" s="50"/>
      <c r="N35" s="132"/>
      <c r="O35" s="53"/>
      <c r="P35" s="57"/>
      <c r="Q35" s="58"/>
      <c r="S35" s="59"/>
      <c r="AA35" s="32">
        <v>23</v>
      </c>
    </row>
    <row r="36" spans="1:27" ht="11.25" customHeight="1" x14ac:dyDescent="0.15">
      <c r="A36" s="135"/>
      <c r="C36" s="149"/>
      <c r="D36" s="150"/>
      <c r="E36" s="53"/>
      <c r="F36" s="53"/>
      <c r="G36" s="165"/>
      <c r="H36" s="92"/>
      <c r="J36" s="152"/>
      <c r="L36" s="65"/>
      <c r="M36" s="50"/>
      <c r="N36" s="53"/>
      <c r="O36" s="53"/>
      <c r="P36" s="57"/>
      <c r="Q36" s="58"/>
      <c r="S36" s="59"/>
      <c r="AA36" s="32">
        <v>24</v>
      </c>
    </row>
    <row r="37" spans="1:27" ht="11.25" customHeight="1" thickBot="1" x14ac:dyDescent="0.2">
      <c r="D37" s="44"/>
      <c r="E37" s="53"/>
      <c r="F37" s="53"/>
      <c r="G37" s="165" t="s">
        <v>113</v>
      </c>
      <c r="H37" s="100"/>
      <c r="J37" s="152"/>
      <c r="L37" s="65"/>
      <c r="M37" s="146" t="s">
        <v>115</v>
      </c>
      <c r="N37" s="53"/>
      <c r="O37" s="53"/>
      <c r="P37" s="150"/>
      <c r="Q37" s="149"/>
      <c r="S37" s="135"/>
      <c r="AA37" s="32">
        <v>25</v>
      </c>
    </row>
    <row r="38" spans="1:27" ht="11.25" customHeight="1" thickTop="1" x14ac:dyDescent="0.15">
      <c r="D38" s="44"/>
      <c r="E38" s="53"/>
      <c r="F38" s="53"/>
      <c r="G38" s="145"/>
      <c r="H38" s="55"/>
      <c r="J38" s="152"/>
      <c r="L38" s="171"/>
      <c r="M38" s="170"/>
      <c r="N38" s="53"/>
      <c r="O38" s="53"/>
      <c r="P38" s="150"/>
      <c r="Q38" s="149"/>
      <c r="S38" s="135"/>
      <c r="AA38" s="32">
        <v>26</v>
      </c>
    </row>
    <row r="39" spans="1:27" ht="11.25" customHeight="1" x14ac:dyDescent="0.15">
      <c r="D39" s="63"/>
      <c r="E39" s="53"/>
      <c r="F39" s="132">
        <f>男子結果1日目!D11</f>
        <v>36</v>
      </c>
      <c r="G39" s="54"/>
      <c r="H39" s="55"/>
      <c r="L39" s="97"/>
      <c r="M39" s="166"/>
      <c r="N39" s="132">
        <f>男子結果1日目!D39</f>
        <v>27</v>
      </c>
      <c r="O39" s="53"/>
      <c r="P39" s="63"/>
      <c r="AA39" s="32">
        <v>27</v>
      </c>
    </row>
    <row r="40" spans="1:27" ht="11.25" customHeight="1" x14ac:dyDescent="0.15">
      <c r="A40" s="135">
        <v>7</v>
      </c>
      <c r="B40" s="28">
        <v>4</v>
      </c>
      <c r="C40" s="142" t="str">
        <f>IF(B40="","",VLOOKUP(B40,$AA$6:$AB$10,2))</f>
        <v>遠紋</v>
      </c>
      <c r="D40" s="138" t="str">
        <f>IF(B41="","",VLOOKUP(B41,$AA$13:$AB$46,2))</f>
        <v>遠軽町立遠軽・南中学校</v>
      </c>
      <c r="E40" s="36"/>
      <c r="F40" s="133"/>
      <c r="G40" s="54"/>
      <c r="H40" s="55"/>
      <c r="L40" s="97"/>
      <c r="M40" s="166"/>
      <c r="N40" s="133"/>
      <c r="O40" s="48"/>
      <c r="P40" s="138" t="str">
        <f>IF(R41="","",VLOOKUP(R41,$AA$13:$AB$46,2))</f>
        <v>北見市立高栄中学校</v>
      </c>
      <c r="Q40" s="142" t="str">
        <f>IF(R40="","",VLOOKUP(R40,$AA$6:$AB$10,2))</f>
        <v>西北見</v>
      </c>
      <c r="R40" s="35">
        <v>3</v>
      </c>
      <c r="S40" s="135">
        <v>15</v>
      </c>
    </row>
    <row r="41" spans="1:27" ht="11.25" customHeight="1" x14ac:dyDescent="0.15">
      <c r="A41" s="135"/>
      <c r="B41" s="28">
        <v>11</v>
      </c>
      <c r="C41" s="143"/>
      <c r="D41" s="139"/>
      <c r="E41" s="62"/>
      <c r="F41" s="39"/>
      <c r="G41" s="54"/>
      <c r="J41" s="152"/>
      <c r="L41" s="97"/>
      <c r="M41" s="54"/>
      <c r="N41" s="50"/>
      <c r="O41" s="53"/>
      <c r="P41" s="139"/>
      <c r="Q41" s="143"/>
      <c r="R41" s="35">
        <v>10</v>
      </c>
      <c r="S41" s="135"/>
    </row>
    <row r="42" spans="1:27" ht="11.25" customHeight="1" thickBot="1" x14ac:dyDescent="0.2">
      <c r="D42" s="44"/>
      <c r="E42" s="53"/>
      <c r="F42" s="145" t="s">
        <v>115</v>
      </c>
      <c r="G42" s="93"/>
      <c r="J42" s="152"/>
      <c r="L42" s="97"/>
      <c r="M42" s="96"/>
      <c r="N42" s="146" t="s">
        <v>116</v>
      </c>
      <c r="O42" s="53"/>
      <c r="P42" s="68"/>
    </row>
    <row r="43" spans="1:27" ht="11.25" customHeight="1" thickTop="1" x14ac:dyDescent="0.15">
      <c r="D43" s="63"/>
      <c r="E43" s="53"/>
      <c r="F43" s="144"/>
      <c r="G43" s="162">
        <f>男子結果2日目!H11</f>
        <v>63</v>
      </c>
      <c r="J43" s="70"/>
      <c r="M43" s="158">
        <f>男子結果2日目!H25</f>
        <v>105</v>
      </c>
      <c r="N43" s="147"/>
      <c r="O43" s="53"/>
      <c r="P43" s="44"/>
    </row>
    <row r="44" spans="1:27" ht="11.25" customHeight="1" thickBot="1" x14ac:dyDescent="0.2">
      <c r="A44" s="135">
        <v>8</v>
      </c>
      <c r="B44" s="28">
        <v>1</v>
      </c>
      <c r="C44" s="142" t="str">
        <f>IF(B44="","",VLOOKUP(B44,$AA$6:$AB$10,2))</f>
        <v>斜網</v>
      </c>
      <c r="D44" s="138" t="str">
        <f>IF(B45="","",VLOOKUP(B45,$AA$13:$AB$46,2))</f>
        <v>BLOSSOM</v>
      </c>
      <c r="E44" s="89"/>
      <c r="F44" s="103"/>
      <c r="G44" s="161"/>
      <c r="J44" s="70"/>
      <c r="M44" s="159"/>
      <c r="N44" s="91"/>
      <c r="O44" s="90"/>
      <c r="P44" s="140" t="str">
        <f>IF(R45="","",VLOOKUP(R45,$AA$13:$AB$46,2))</f>
        <v>北見市立小泉・端野中学校</v>
      </c>
      <c r="Q44" s="142" t="str">
        <f>IF(R44="","",VLOOKUP(R44,$AA$6:$AB$10,2))</f>
        <v>東北見</v>
      </c>
      <c r="R44" s="35">
        <v>2</v>
      </c>
      <c r="S44" s="135">
        <v>16</v>
      </c>
    </row>
    <row r="45" spans="1:27" ht="11.25" customHeight="1" thickTop="1" x14ac:dyDescent="0.15">
      <c r="A45" s="135"/>
      <c r="B45" s="28">
        <v>15</v>
      </c>
      <c r="C45" s="143"/>
      <c r="D45" s="139"/>
      <c r="E45" s="53"/>
      <c r="F45" s="132">
        <f>男子結果1日目!H11</f>
        <v>52</v>
      </c>
      <c r="G45" s="69"/>
      <c r="J45" s="70"/>
      <c r="M45" s="53"/>
      <c r="N45" s="132">
        <f>男子結果1日目!H39</f>
        <v>102</v>
      </c>
      <c r="P45" s="141"/>
      <c r="Q45" s="143"/>
      <c r="R45" s="35">
        <v>6</v>
      </c>
      <c r="S45" s="135"/>
    </row>
    <row r="46" spans="1:27" ht="11.25" customHeight="1" x14ac:dyDescent="0.15">
      <c r="D46" s="71"/>
      <c r="E46" s="53"/>
      <c r="F46" s="132"/>
      <c r="G46" s="53"/>
      <c r="J46" s="70"/>
      <c r="N46" s="132"/>
    </row>
    <row r="47" spans="1:27" ht="11.25" customHeight="1" x14ac:dyDescent="0.15">
      <c r="E47" s="53"/>
      <c r="F47" s="72"/>
      <c r="G47" s="153"/>
      <c r="H47" s="153"/>
      <c r="J47" s="73"/>
      <c r="L47" s="153"/>
      <c r="M47" s="153"/>
      <c r="N47" s="72"/>
      <c r="Q47" s="29" t="str">
        <f>IF(R47="","",VLOOKUP(R47,$AA$6:$AB$10,2))</f>
        <v/>
      </c>
    </row>
    <row r="48" spans="1:27" ht="11.25" customHeight="1" x14ac:dyDescent="0.15">
      <c r="E48" s="72"/>
      <c r="F48" s="74"/>
      <c r="G48" s="75"/>
      <c r="H48" s="75"/>
      <c r="J48" s="74"/>
      <c r="L48" s="75"/>
      <c r="M48" s="75"/>
      <c r="N48" s="74"/>
      <c r="O48" s="72"/>
    </row>
    <row r="49" spans="1:14" ht="11.25" customHeight="1" x14ac:dyDescent="0.15">
      <c r="F49" s="33"/>
    </row>
    <row r="50" spans="1:14" ht="13.5" customHeight="1" thickBot="1" x14ac:dyDescent="0.2">
      <c r="G50" s="86"/>
      <c r="J50" s="76"/>
      <c r="K50" s="77"/>
      <c r="L50" s="31"/>
      <c r="M50" s="31"/>
      <c r="N50" s="32"/>
    </row>
    <row r="51" spans="1:14" ht="15" customHeight="1" thickTop="1" x14ac:dyDescent="0.15">
      <c r="A51" s="33" t="s">
        <v>117</v>
      </c>
      <c r="B51" s="78"/>
      <c r="D51" s="79" t="s">
        <v>118</v>
      </c>
      <c r="F51" s="80" t="s">
        <v>119</v>
      </c>
      <c r="G51" s="81"/>
      <c r="H51" s="81"/>
      <c r="I51" s="82"/>
      <c r="K51" s="33"/>
      <c r="L51" s="31"/>
      <c r="M51" s="31"/>
      <c r="N51" s="32"/>
    </row>
    <row r="52" spans="1:14" ht="15" customHeight="1" x14ac:dyDescent="0.15">
      <c r="A52" s="33" t="s">
        <v>120</v>
      </c>
      <c r="B52" s="78"/>
      <c r="D52" s="79" t="s">
        <v>121</v>
      </c>
      <c r="F52" s="83" t="s">
        <v>122</v>
      </c>
      <c r="I52" s="84"/>
      <c r="K52" s="33"/>
      <c r="L52" s="31"/>
      <c r="M52" s="31"/>
      <c r="N52" s="32"/>
    </row>
    <row r="53" spans="1:14" ht="15" customHeight="1" x14ac:dyDescent="0.15">
      <c r="A53" s="33" t="s">
        <v>123</v>
      </c>
      <c r="B53" s="78"/>
      <c r="D53" s="79" t="s">
        <v>124</v>
      </c>
      <c r="F53" s="83" t="s">
        <v>125</v>
      </c>
      <c r="I53" s="84"/>
      <c r="K53" s="33"/>
      <c r="L53" s="31"/>
      <c r="M53" s="31"/>
      <c r="N53" s="32"/>
    </row>
    <row r="54" spans="1:14" ht="15" customHeight="1" x14ac:dyDescent="0.15">
      <c r="A54" s="33"/>
      <c r="B54" s="78"/>
      <c r="D54" s="79"/>
      <c r="F54" s="83" t="s">
        <v>126</v>
      </c>
      <c r="I54" s="84"/>
      <c r="K54" s="33"/>
      <c r="L54" s="31"/>
      <c r="M54" s="31"/>
      <c r="N54" s="32"/>
    </row>
    <row r="55" spans="1:14" ht="15" customHeight="1" x14ac:dyDescent="0.15">
      <c r="A55" s="33"/>
      <c r="D55" s="79"/>
      <c r="F55" s="83" t="s">
        <v>127</v>
      </c>
      <c r="I55" s="84"/>
      <c r="K55" s="33"/>
      <c r="L55" s="31"/>
      <c r="M55" s="31"/>
      <c r="N55" s="32"/>
    </row>
    <row r="56" spans="1:14" ht="15" customHeight="1" x14ac:dyDescent="0.15">
      <c r="E56" s="32"/>
      <c r="F56" s="83" t="s">
        <v>128</v>
      </c>
      <c r="I56" s="84"/>
      <c r="K56" s="33"/>
      <c r="L56" s="31"/>
      <c r="M56" s="31"/>
      <c r="N56" s="32"/>
    </row>
    <row r="57" spans="1:14" ht="15" customHeight="1" thickBot="1" x14ac:dyDescent="0.2">
      <c r="E57" s="32"/>
      <c r="F57" s="85" t="s">
        <v>129</v>
      </c>
      <c r="G57" s="86"/>
      <c r="H57" s="86"/>
      <c r="I57" s="87"/>
    </row>
    <row r="58" spans="1:14" ht="15" customHeight="1" thickTop="1" x14ac:dyDescent="0.15">
      <c r="E58" s="32"/>
      <c r="F58" s="88"/>
      <c r="G58" s="32"/>
      <c r="H58" s="32"/>
    </row>
  </sheetData>
  <mergeCells count="109">
    <mergeCell ref="G7:G8"/>
    <mergeCell ref="M7:M8"/>
    <mergeCell ref="M20:M21"/>
    <mergeCell ref="G20:G21"/>
    <mergeCell ref="G30:G31"/>
    <mergeCell ref="G43:G44"/>
    <mergeCell ref="M43:M44"/>
    <mergeCell ref="M30:M31"/>
    <mergeCell ref="S44:S45"/>
    <mergeCell ref="G47:H47"/>
    <mergeCell ref="L47:M47"/>
    <mergeCell ref="A44:A45"/>
    <mergeCell ref="C44:C45"/>
    <mergeCell ref="D44:D45"/>
    <mergeCell ref="P44:P45"/>
    <mergeCell ref="Q44:Q45"/>
    <mergeCell ref="F45:F46"/>
    <mergeCell ref="N45:N46"/>
    <mergeCell ref="Q37:Q38"/>
    <mergeCell ref="S37:S38"/>
    <mergeCell ref="A40:A41"/>
    <mergeCell ref="C40:C41"/>
    <mergeCell ref="D40:D41"/>
    <mergeCell ref="P40:P41"/>
    <mergeCell ref="Q40:Q41"/>
    <mergeCell ref="S40:S41"/>
    <mergeCell ref="J41:J42"/>
    <mergeCell ref="F42:F43"/>
    <mergeCell ref="N42:N43"/>
    <mergeCell ref="F39:F40"/>
    <mergeCell ref="N39:N40"/>
    <mergeCell ref="A35:A36"/>
    <mergeCell ref="C35:C36"/>
    <mergeCell ref="D35:D36"/>
    <mergeCell ref="G35:G36"/>
    <mergeCell ref="J36:J38"/>
    <mergeCell ref="G37:G38"/>
    <mergeCell ref="F34:F35"/>
    <mergeCell ref="M37:M38"/>
    <mergeCell ref="P37:P38"/>
    <mergeCell ref="S21:S22"/>
    <mergeCell ref="A25:A26"/>
    <mergeCell ref="C25:C26"/>
    <mergeCell ref="D25:D26"/>
    <mergeCell ref="P25:P26"/>
    <mergeCell ref="Q25:Q26"/>
    <mergeCell ref="S25:S26"/>
    <mergeCell ref="P21:P22"/>
    <mergeCell ref="S29:S30"/>
    <mergeCell ref="F30:F33"/>
    <mergeCell ref="A31:A32"/>
    <mergeCell ref="N31:N32"/>
    <mergeCell ref="A33:A34"/>
    <mergeCell ref="C33:C34"/>
    <mergeCell ref="D33:D34"/>
    <mergeCell ref="P33:P34"/>
    <mergeCell ref="Q33:Q34"/>
    <mergeCell ref="S33:S34"/>
    <mergeCell ref="A29:A30"/>
    <mergeCell ref="C29:C30"/>
    <mergeCell ref="D29:D30"/>
    <mergeCell ref="J29:J30"/>
    <mergeCell ref="P29:P30"/>
    <mergeCell ref="Q29:Q30"/>
    <mergeCell ref="A17:A18"/>
    <mergeCell ref="C17:C18"/>
    <mergeCell ref="D17:D18"/>
    <mergeCell ref="P17:P18"/>
    <mergeCell ref="Q17:Q18"/>
    <mergeCell ref="F19:F20"/>
    <mergeCell ref="N19:N20"/>
    <mergeCell ref="A21:A22"/>
    <mergeCell ref="C21:C22"/>
    <mergeCell ref="D21:D22"/>
    <mergeCell ref="Q21:Q22"/>
    <mergeCell ref="F22:F23"/>
    <mergeCell ref="A13:A14"/>
    <mergeCell ref="C13:C14"/>
    <mergeCell ref="D13:D14"/>
    <mergeCell ref="G13:G14"/>
    <mergeCell ref="M13:M14"/>
    <mergeCell ref="P13:P14"/>
    <mergeCell ref="Q13:Q14"/>
    <mergeCell ref="S13:S14"/>
    <mergeCell ref="P10:P11"/>
    <mergeCell ref="N34:N35"/>
    <mergeCell ref="N22:N23"/>
    <mergeCell ref="N11:N12"/>
    <mergeCell ref="F16:F17"/>
    <mergeCell ref="F28:F29"/>
    <mergeCell ref="N16:N17"/>
    <mergeCell ref="N28:N29"/>
    <mergeCell ref="S6:S7"/>
    <mergeCell ref="A6:A7"/>
    <mergeCell ref="C6:C7"/>
    <mergeCell ref="D6:D7"/>
    <mergeCell ref="P6:P7"/>
    <mergeCell ref="Q6:Q7"/>
    <mergeCell ref="F5:F6"/>
    <mergeCell ref="N5:N6"/>
    <mergeCell ref="F8:F9"/>
    <mergeCell ref="N8:N9"/>
    <mergeCell ref="A10:A11"/>
    <mergeCell ref="C10:C11"/>
    <mergeCell ref="D10:D11"/>
    <mergeCell ref="F11:F12"/>
    <mergeCell ref="S17:S18"/>
    <mergeCell ref="Q10:Q11"/>
    <mergeCell ref="S10:S11"/>
  </mergeCells>
  <phoneticPr fontId="4"/>
  <conditionalFormatting sqref="C1:C7 Q1:Q13 C10:C35 C39:C47 Q23:Q1048576">
    <cfRule type="cellIs" dxfId="27" priority="11" stopIfTrue="1" operator="equal">
      <formula>$AB$6</formula>
    </cfRule>
    <cfRule type="cellIs" dxfId="26" priority="12" stopIfTrue="1" operator="equal">
      <formula>$AB$7</formula>
    </cfRule>
    <cfRule type="cellIs" dxfId="25" priority="13" stopIfTrue="1" operator="equal">
      <formula>$AB$8</formula>
    </cfRule>
  </conditionalFormatting>
  <conditionalFormatting sqref="C49 C59:C65426">
    <cfRule type="cellIs" dxfId="24" priority="7" stopIfTrue="1" operator="equal">
      <formula>$AB$9</formula>
    </cfRule>
  </conditionalFormatting>
  <conditionalFormatting sqref="C49 C51:C65426">
    <cfRule type="cellIs" dxfId="23" priority="5" stopIfTrue="1" operator="equal">
      <formula>$AB$6</formula>
    </cfRule>
    <cfRule type="cellIs" dxfId="22" priority="6" stopIfTrue="1" operator="equal">
      <formula>$AB$7</formula>
    </cfRule>
  </conditionalFormatting>
  <conditionalFormatting sqref="C51:C55">
    <cfRule type="cellIs" dxfId="21" priority="3" stopIfTrue="1" operator="equal">
      <formula>$AB$9</formula>
    </cfRule>
  </conditionalFormatting>
  <conditionalFormatting sqref="C56:C58">
    <cfRule type="cellIs" dxfId="20" priority="4" stopIfTrue="1" operator="equal">
      <formula>$AB$8</formula>
    </cfRule>
  </conditionalFormatting>
  <conditionalFormatting sqref="Q15:Q17">
    <cfRule type="cellIs" dxfId="19" priority="14" stopIfTrue="1" operator="equal">
      <formula>$AB$6</formula>
    </cfRule>
    <cfRule type="cellIs" dxfId="18" priority="15" stopIfTrue="1" operator="equal">
      <formula>$AB$7</formula>
    </cfRule>
    <cfRule type="cellIs" dxfId="17" priority="16" stopIfTrue="1" operator="equal">
      <formula>$AB$8</formula>
    </cfRule>
  </conditionalFormatting>
  <conditionalFormatting sqref="Q19:Q21">
    <cfRule type="cellIs" dxfId="16" priority="8" stopIfTrue="1" operator="equal">
      <formula>$AB$6</formula>
    </cfRule>
    <cfRule type="cellIs" dxfId="15" priority="9" stopIfTrue="1" operator="equal">
      <formula>$AB$7</formula>
    </cfRule>
    <cfRule type="cellIs" dxfId="14" priority="10" stopIfTrue="1" operator="equal">
      <formula>$AB$9</formula>
    </cfRule>
  </conditionalFormatting>
  <printOptions horizontalCentered="1" verticalCentered="1"/>
  <pageMargins left="0.19685039370078741" right="0.19685039370078741" top="0.19685039370078741" bottom="0.19685039370078741" header="0.39370078740157483" footer="0.39370078740157483"/>
  <pageSetup paperSize="9" scale="88" fitToWidth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A06F-B29A-4221-8FBD-F4171536D6EC}">
  <sheetPr>
    <tabColor rgb="FFFF99CC"/>
    <pageSetUpPr fitToPage="1"/>
  </sheetPr>
  <dimension ref="A1:AB58"/>
  <sheetViews>
    <sheetView showGridLines="0" topLeftCell="A34" zoomScale="75" zoomScaleNormal="75" zoomScalePageLayoutView="90" workbookViewId="0">
      <selection activeCell="N7" sqref="N7"/>
    </sheetView>
  </sheetViews>
  <sheetFormatPr defaultColWidth="4.125" defaultRowHeight="15" customHeight="1" x14ac:dyDescent="0.15"/>
  <cols>
    <col min="1" max="1" width="4.125" style="27" customWidth="1"/>
    <col min="2" max="2" width="1.875" style="28" customWidth="1"/>
    <col min="3" max="3" width="6.875" style="29" customWidth="1"/>
    <col min="4" max="4" width="24.875" style="30" customWidth="1"/>
    <col min="5" max="8" width="6.125" style="31" customWidth="1"/>
    <col min="9" max="11" width="6.125" style="32" customWidth="1"/>
    <col min="12" max="15" width="6.125" style="33" customWidth="1"/>
    <col min="16" max="16" width="24.875" style="34" customWidth="1"/>
    <col min="17" max="17" width="6.875" style="29" customWidth="1"/>
    <col min="18" max="18" width="2" style="35" customWidth="1"/>
    <col min="19" max="19" width="4.125" style="27" customWidth="1"/>
    <col min="20" max="26" width="4.125" style="32" customWidth="1"/>
    <col min="27" max="27" width="4.125" style="32" hidden="1" customWidth="1"/>
    <col min="28" max="28" width="26.125" style="33" hidden="1" customWidth="1"/>
    <col min="29" max="16384" width="4.125" style="32"/>
  </cols>
  <sheetData>
    <row r="1" spans="1:28" ht="9.75" customHeight="1" x14ac:dyDescent="0.15"/>
    <row r="2" spans="1:28" ht="17.25" x14ac:dyDescent="0.15"/>
    <row r="3" spans="1:28" ht="17.25" x14ac:dyDescent="0.15"/>
    <row r="4" spans="1:28" ht="17.25" x14ac:dyDescent="0.15"/>
    <row r="5" spans="1:28" ht="17.25" x14ac:dyDescent="0.15">
      <c r="N5" s="132">
        <f>女子結果1日目!D4</f>
        <v>110</v>
      </c>
      <c r="AB5" s="33" t="s">
        <v>87</v>
      </c>
    </row>
    <row r="6" spans="1:28" ht="11.25" customHeight="1" thickBot="1" x14ac:dyDescent="0.2">
      <c r="N6" s="134"/>
      <c r="O6" s="96"/>
      <c r="P6" s="140" t="str">
        <f>IF(R7="","",VLOOKUP(R7,$AA$13:$AB$46,2))</f>
        <v>置戸町立置戸中学校</v>
      </c>
      <c r="Q6" s="142" t="str">
        <f>IF(R6="","",VLOOKUP(R6,$AA$6:$AB$10,2))</f>
        <v>西北見</v>
      </c>
      <c r="R6" s="35">
        <v>3</v>
      </c>
      <c r="S6" s="135">
        <v>8</v>
      </c>
      <c r="AA6" s="32">
        <v>1</v>
      </c>
      <c r="AB6" s="38" t="s">
        <v>88</v>
      </c>
    </row>
    <row r="7" spans="1:28" ht="11.25" customHeight="1" thickTop="1" x14ac:dyDescent="0.15">
      <c r="F7" s="53"/>
      <c r="G7" s="132">
        <f>女子結果2日目!D4</f>
        <v>98</v>
      </c>
      <c r="M7" s="159">
        <f>女子結果2日目!D18</f>
        <v>81</v>
      </c>
      <c r="N7" s="53"/>
      <c r="P7" s="141"/>
      <c r="Q7" s="143"/>
      <c r="R7" s="35">
        <v>12</v>
      </c>
      <c r="S7" s="135"/>
      <c r="AA7" s="32">
        <v>2</v>
      </c>
      <c r="AB7" s="42" t="s">
        <v>89</v>
      </c>
    </row>
    <row r="8" spans="1:28" ht="11.25" customHeight="1" thickBot="1" x14ac:dyDescent="0.2">
      <c r="A8" s="135">
        <v>1</v>
      </c>
      <c r="B8" s="28">
        <v>2</v>
      </c>
      <c r="C8" s="136" t="str">
        <f>IF(B8="","",VLOOKUP(B8,$AA$6:$AB$10,2))</f>
        <v>東北見</v>
      </c>
      <c r="D8" s="138" t="str">
        <f>IF(B9="","",VLOOKUP(B9,$AA$13:$AB$46,2))</f>
        <v>北見市立小泉中学校</v>
      </c>
      <c r="E8" s="99"/>
      <c r="F8" s="91"/>
      <c r="G8" s="134"/>
      <c r="M8" s="163"/>
      <c r="N8" s="147" t="s">
        <v>94</v>
      </c>
      <c r="P8" s="44"/>
      <c r="AA8" s="32">
        <v>3</v>
      </c>
      <c r="AB8" s="45" t="s">
        <v>92</v>
      </c>
    </row>
    <row r="9" spans="1:28" ht="11.25" customHeight="1" thickTop="1" x14ac:dyDescent="0.15">
      <c r="A9" s="135"/>
      <c r="B9" s="28">
        <v>6</v>
      </c>
      <c r="C9" s="137"/>
      <c r="D9" s="139"/>
      <c r="F9" s="53"/>
      <c r="G9" s="167"/>
      <c r="H9" s="92"/>
      <c r="L9" s="97"/>
      <c r="M9" s="56"/>
      <c r="N9" s="146"/>
      <c r="P9" s="44"/>
      <c r="AA9" s="32">
        <v>4</v>
      </c>
      <c r="AB9" s="47" t="s">
        <v>93</v>
      </c>
    </row>
    <row r="10" spans="1:28" ht="11.25" customHeight="1" x14ac:dyDescent="0.15">
      <c r="A10" s="135"/>
      <c r="C10" s="149"/>
      <c r="D10" s="150"/>
      <c r="F10" s="53"/>
      <c r="G10" s="167"/>
      <c r="H10" s="92"/>
      <c r="L10" s="97"/>
      <c r="M10" s="166"/>
      <c r="N10" s="51"/>
      <c r="O10" s="52"/>
      <c r="P10" s="138" t="str">
        <f>IF(R11="","",VLOOKUP(R11,$AA$13:$AB$46,2))</f>
        <v>北見市立東相内中学校</v>
      </c>
      <c r="Q10" s="142" t="str">
        <f>IF(R10="","",VLOOKUP(R10,$AA$6:$AB$10,2))</f>
        <v>西北見</v>
      </c>
      <c r="R10" s="35">
        <v>3</v>
      </c>
      <c r="S10" s="135">
        <v>9</v>
      </c>
    </row>
    <row r="11" spans="1:28" ht="11.25" customHeight="1" x14ac:dyDescent="0.15">
      <c r="A11" s="135"/>
      <c r="C11" s="149"/>
      <c r="D11" s="150"/>
      <c r="E11" s="53"/>
      <c r="F11" s="53"/>
      <c r="G11" s="167"/>
      <c r="H11" s="92"/>
      <c r="L11" s="97"/>
      <c r="M11" s="166"/>
      <c r="N11" s="148">
        <f>女子結果1日目!H4</f>
        <v>14</v>
      </c>
      <c r="O11" s="53"/>
      <c r="P11" s="139"/>
      <c r="Q11" s="143"/>
      <c r="R11" s="35">
        <v>11</v>
      </c>
      <c r="S11" s="135"/>
    </row>
    <row r="12" spans="1:28" ht="11.25" customHeight="1" x14ac:dyDescent="0.15">
      <c r="D12" s="44"/>
      <c r="E12" s="53"/>
      <c r="G12" s="167"/>
      <c r="H12" s="92"/>
      <c r="L12" s="97"/>
      <c r="M12" s="166"/>
      <c r="N12" s="132"/>
      <c r="O12" s="53"/>
      <c r="P12" s="44"/>
    </row>
    <row r="13" spans="1:28" ht="11.25" customHeight="1" thickBot="1" x14ac:dyDescent="0.2">
      <c r="A13" s="135"/>
      <c r="B13" s="28">
        <v>1</v>
      </c>
      <c r="C13" s="149"/>
      <c r="D13" s="150"/>
      <c r="E13" s="53"/>
      <c r="G13" s="165" t="s">
        <v>91</v>
      </c>
      <c r="H13" s="100"/>
      <c r="L13" s="98"/>
      <c r="M13" s="170" t="s">
        <v>130</v>
      </c>
      <c r="O13" s="53"/>
      <c r="P13" s="150" t="str">
        <f>IF(R14="","",VLOOKUP(R14,$AA$13:$AB$46,2))</f>
        <v/>
      </c>
      <c r="Q13" s="149" t="str">
        <f>IF(R13="","",VLOOKUP(R13,$AA$6:$AB$10,2))</f>
        <v/>
      </c>
      <c r="S13" s="135"/>
      <c r="AA13" s="32">
        <v>1</v>
      </c>
      <c r="AB13" s="33" t="s">
        <v>131</v>
      </c>
    </row>
    <row r="14" spans="1:28" ht="11.25" customHeight="1" thickTop="1" x14ac:dyDescent="0.15">
      <c r="A14" s="135"/>
      <c r="B14" s="28">
        <v>15</v>
      </c>
      <c r="C14" s="149"/>
      <c r="D14" s="150"/>
      <c r="G14" s="145"/>
      <c r="H14" s="55"/>
      <c r="L14" s="56"/>
      <c r="M14" s="146"/>
      <c r="O14" s="53"/>
      <c r="P14" s="150"/>
      <c r="Q14" s="149"/>
      <c r="S14" s="135"/>
      <c r="AA14" s="32">
        <v>2</v>
      </c>
      <c r="AB14" s="33" t="s">
        <v>132</v>
      </c>
    </row>
    <row r="15" spans="1:28" ht="11.25" customHeight="1" x14ac:dyDescent="0.15">
      <c r="D15" s="44"/>
      <c r="G15" s="54"/>
      <c r="H15" s="55"/>
      <c r="L15" s="56"/>
      <c r="M15" s="50"/>
      <c r="P15" s="57"/>
      <c r="Q15" s="58"/>
      <c r="S15" s="59"/>
      <c r="AA15" s="32">
        <v>3</v>
      </c>
      <c r="AB15" s="33" t="s">
        <v>97</v>
      </c>
    </row>
    <row r="16" spans="1:28" ht="11.25" customHeight="1" x14ac:dyDescent="0.15">
      <c r="D16" s="44"/>
      <c r="F16" s="132">
        <f>女子結果1日目!D11</f>
        <v>23</v>
      </c>
      <c r="G16" s="54"/>
      <c r="H16" s="55"/>
      <c r="L16" s="60"/>
      <c r="M16" s="50"/>
      <c r="N16" s="132">
        <f>女子結果1日目!D32</f>
        <v>44</v>
      </c>
      <c r="P16" s="57"/>
      <c r="Q16" s="58"/>
      <c r="S16" s="59"/>
      <c r="AA16" s="32">
        <v>4</v>
      </c>
      <c r="AB16" s="33" t="s">
        <v>133</v>
      </c>
    </row>
    <row r="17" spans="1:28" ht="11.25" customHeight="1" x14ac:dyDescent="0.15">
      <c r="A17" s="135">
        <v>2</v>
      </c>
      <c r="B17" s="28">
        <v>1</v>
      </c>
      <c r="C17" s="142" t="str">
        <f>IF(B17="","",VLOOKUP(B17,$AA$6:$AB$10,2))</f>
        <v>斜網</v>
      </c>
      <c r="D17" s="138" t="str">
        <f>IF(B18="","",VLOOKUP(B18,$AA$13:$AB$46,2))</f>
        <v>網走市立第一中学校</v>
      </c>
      <c r="F17" s="133"/>
      <c r="G17" s="54"/>
      <c r="H17" s="61"/>
      <c r="L17" s="61"/>
      <c r="M17" s="50"/>
      <c r="N17" s="133"/>
      <c r="P17" s="138" t="str">
        <f t="shared" ref="P17:P18" si="0">IF(R18="","",VLOOKUP(R18,$AA$13:$AB$46,2))</f>
        <v>北見市立光西中学校</v>
      </c>
      <c r="Q17" s="142" t="str">
        <f t="shared" ref="Q17:Q18" si="1">IF(R17="","",VLOOKUP(R17,$AA$6:$AB$10,2))</f>
        <v>西北見</v>
      </c>
      <c r="R17" s="35">
        <v>3</v>
      </c>
      <c r="S17" s="135">
        <v>10</v>
      </c>
      <c r="AA17" s="32">
        <v>5</v>
      </c>
      <c r="AB17" s="33" t="s">
        <v>134</v>
      </c>
    </row>
    <row r="18" spans="1:28" ht="11.25" customHeight="1" x14ac:dyDescent="0.15">
      <c r="A18" s="135"/>
      <c r="B18" s="28">
        <v>1</v>
      </c>
      <c r="C18" s="143"/>
      <c r="D18" s="139"/>
      <c r="E18" s="62"/>
      <c r="F18" s="46"/>
      <c r="G18" s="49"/>
      <c r="H18" s="61"/>
      <c r="L18" s="61"/>
      <c r="M18" s="50"/>
      <c r="N18" s="40"/>
      <c r="O18" s="62"/>
      <c r="P18" s="139" t="str">
        <f t="shared" si="0"/>
        <v/>
      </c>
      <c r="Q18" s="143" t="str">
        <f t="shared" si="1"/>
        <v>遠紋</v>
      </c>
      <c r="R18" s="35">
        <v>9</v>
      </c>
      <c r="S18" s="135"/>
      <c r="AA18" s="32">
        <v>6</v>
      </c>
      <c r="AB18" s="33" t="s">
        <v>135</v>
      </c>
    </row>
    <row r="19" spans="1:28" ht="11.25" customHeight="1" thickBot="1" x14ac:dyDescent="0.2">
      <c r="D19" s="44"/>
      <c r="E19" s="53"/>
      <c r="F19" s="145" t="s">
        <v>95</v>
      </c>
      <c r="G19" s="93"/>
      <c r="H19" s="61"/>
      <c r="L19" s="61"/>
      <c r="M19" s="50"/>
      <c r="N19" s="146" t="s">
        <v>136</v>
      </c>
      <c r="O19" s="53"/>
      <c r="P19" s="44"/>
      <c r="Q19" s="58"/>
      <c r="S19" s="59"/>
      <c r="AA19" s="32">
        <v>7</v>
      </c>
      <c r="AB19" s="33" t="s">
        <v>104</v>
      </c>
    </row>
    <row r="20" spans="1:28" ht="11.25" customHeight="1" thickTop="1" x14ac:dyDescent="0.15">
      <c r="D20" s="63"/>
      <c r="E20" s="53"/>
      <c r="F20" s="144"/>
      <c r="G20" s="160">
        <f>女子結果2日目!H4</f>
        <v>14</v>
      </c>
      <c r="H20" s="61"/>
      <c r="L20" s="61"/>
      <c r="M20" s="158">
        <f>女子結果2日目!H18</f>
        <v>17</v>
      </c>
      <c r="N20" s="147"/>
      <c r="O20" s="53"/>
      <c r="P20" s="57"/>
      <c r="Q20" s="58"/>
      <c r="S20" s="59"/>
      <c r="AA20" s="32">
        <v>8</v>
      </c>
      <c r="AB20" s="33" t="s">
        <v>105</v>
      </c>
    </row>
    <row r="21" spans="1:28" ht="11.25" customHeight="1" thickBot="1" x14ac:dyDescent="0.2">
      <c r="A21" s="135">
        <v>3</v>
      </c>
      <c r="B21" s="28">
        <v>4</v>
      </c>
      <c r="C21" s="142" t="str">
        <f>IF(B21="","",VLOOKUP(B21,$AA$6:$AB$10,2))</f>
        <v>遠紋</v>
      </c>
      <c r="D21" s="138" t="str">
        <f>IF(B22="","",VLOOKUP(B22,$AA$13:$AB$46,2))</f>
        <v>遠軽町立遠軽中学校</v>
      </c>
      <c r="E21" s="89"/>
      <c r="F21" s="91"/>
      <c r="G21" s="154"/>
      <c r="H21" s="61"/>
      <c r="L21" s="61"/>
      <c r="M21" s="159"/>
      <c r="N21" s="105"/>
      <c r="O21" s="90"/>
      <c r="P21" s="138" t="str">
        <f t="shared" ref="P21:P22" si="2">IF(R22="","",VLOOKUP(R22,$AA$13:$AB$46,2))</f>
        <v>大空町立女満別中学校</v>
      </c>
      <c r="Q21" s="142" t="str">
        <f t="shared" ref="Q21:Q22" si="3">IF(R21="","",VLOOKUP(R21,$AA$6:$AB$10,2))</f>
        <v>東北見</v>
      </c>
      <c r="R21" s="35">
        <v>2</v>
      </c>
      <c r="S21" s="135">
        <v>11</v>
      </c>
      <c r="AA21" s="32">
        <v>9</v>
      </c>
      <c r="AB21" s="33" t="s">
        <v>137</v>
      </c>
    </row>
    <row r="22" spans="1:28" ht="11.25" customHeight="1" thickTop="1" x14ac:dyDescent="0.15">
      <c r="A22" s="135"/>
      <c r="B22" s="28">
        <v>13</v>
      </c>
      <c r="C22" s="143"/>
      <c r="D22" s="139"/>
      <c r="F22" s="132">
        <f>女子結果1日目!H11</f>
        <v>30</v>
      </c>
      <c r="H22" s="61"/>
      <c r="L22" s="61"/>
      <c r="M22" s="53"/>
      <c r="N22" s="132">
        <f>女子結果1日目!H32</f>
        <v>50</v>
      </c>
      <c r="O22" s="53"/>
      <c r="P22" s="139" t="str">
        <f t="shared" si="2"/>
        <v/>
      </c>
      <c r="Q22" s="143" t="str">
        <f t="shared" si="3"/>
        <v>遠紋</v>
      </c>
      <c r="R22" s="35">
        <v>5</v>
      </c>
      <c r="S22" s="135"/>
      <c r="AA22" s="32">
        <v>10</v>
      </c>
      <c r="AB22" s="33" t="s">
        <v>138</v>
      </c>
    </row>
    <row r="23" spans="1:28" ht="11.25" customHeight="1" x14ac:dyDescent="0.15">
      <c r="D23" s="44"/>
      <c r="F23" s="132"/>
      <c r="H23" s="61"/>
      <c r="L23" s="61"/>
      <c r="N23" s="132"/>
      <c r="O23" s="53"/>
      <c r="P23" s="44"/>
      <c r="AA23" s="32">
        <v>11</v>
      </c>
      <c r="AB23" s="33" t="s">
        <v>139</v>
      </c>
    </row>
    <row r="24" spans="1:28" ht="11.25" customHeight="1" x14ac:dyDescent="0.15">
      <c r="D24" s="44"/>
      <c r="F24" s="53"/>
      <c r="H24" s="61"/>
      <c r="L24" s="61"/>
      <c r="M24" s="53"/>
      <c r="N24" s="53"/>
      <c r="O24" s="53"/>
      <c r="P24" s="44"/>
      <c r="Q24" s="58"/>
      <c r="S24" s="59"/>
      <c r="AA24" s="32">
        <v>12</v>
      </c>
      <c r="AB24" s="33" t="s">
        <v>140</v>
      </c>
    </row>
    <row r="25" spans="1:28" ht="11.25" customHeight="1" x14ac:dyDescent="0.15">
      <c r="A25" s="135"/>
      <c r="C25" s="149" t="str">
        <f>IF(B25="","",VLOOKUP(B25,$AA$6:$AB$10,2))</f>
        <v/>
      </c>
      <c r="D25" s="150" t="str">
        <f>IF(B26="","",VLOOKUP(B26,$AA$13:$AB$46,2))</f>
        <v/>
      </c>
      <c r="F25" s="53"/>
      <c r="H25" s="64"/>
      <c r="L25" s="61"/>
      <c r="N25" s="53"/>
      <c r="O25" s="53"/>
      <c r="P25" s="150" t="str">
        <f>IF(R26="","",VLOOKUP(R26,$AA$13:$AB$46,2))</f>
        <v/>
      </c>
      <c r="Q25" s="149" t="str">
        <f>IF(R25="","",VLOOKUP(R25,$AA$6:$AB$10,2))</f>
        <v/>
      </c>
      <c r="S25" s="135"/>
      <c r="AA25" s="32">
        <v>13</v>
      </c>
      <c r="AB25" s="33" t="s">
        <v>141</v>
      </c>
    </row>
    <row r="26" spans="1:28" ht="11.25" customHeight="1" x14ac:dyDescent="0.15">
      <c r="A26" s="135"/>
      <c r="C26" s="149"/>
      <c r="D26" s="150"/>
      <c r="E26" s="53"/>
      <c r="F26" s="53"/>
      <c r="H26" s="61"/>
      <c r="J26" s="53"/>
      <c r="L26" s="61"/>
      <c r="N26" s="53"/>
      <c r="O26" s="53"/>
      <c r="P26" s="150"/>
      <c r="Q26" s="149"/>
      <c r="S26" s="135"/>
      <c r="AA26" s="32">
        <v>14</v>
      </c>
      <c r="AB26" s="33" t="s">
        <v>142</v>
      </c>
    </row>
    <row r="27" spans="1:28" ht="11.25" customHeight="1" x14ac:dyDescent="0.15">
      <c r="D27" s="44"/>
      <c r="E27" s="53"/>
      <c r="F27" s="53"/>
      <c r="H27" s="61"/>
      <c r="L27" s="61"/>
      <c r="N27" s="53"/>
      <c r="O27" s="53"/>
      <c r="P27" s="44"/>
      <c r="AA27" s="32">
        <v>15</v>
      </c>
      <c r="AB27" s="33" t="s">
        <v>143</v>
      </c>
    </row>
    <row r="28" spans="1:28" ht="11.25" customHeight="1" x14ac:dyDescent="0.15">
      <c r="D28" s="44"/>
      <c r="E28" s="53"/>
      <c r="F28" s="132">
        <f>女子結果1日目!D46</f>
        <v>73</v>
      </c>
      <c r="H28" s="61"/>
      <c r="J28" s="53"/>
      <c r="L28" s="61"/>
      <c r="N28" s="132">
        <f>女子結果1日目!D18</f>
        <v>37</v>
      </c>
      <c r="O28" s="53"/>
      <c r="P28" s="44"/>
      <c r="AA28" s="32">
        <v>16</v>
      </c>
    </row>
    <row r="29" spans="1:28" ht="11.25" customHeight="1" thickBot="1" x14ac:dyDescent="0.2">
      <c r="A29" s="135">
        <v>4</v>
      </c>
      <c r="B29" s="28">
        <v>1</v>
      </c>
      <c r="C29" s="136" t="str">
        <f>IF(B29="","",VLOOKUP(B29,$AA$6:$AB$10,2))</f>
        <v>斜網</v>
      </c>
      <c r="D29" s="138" t="str">
        <f>IF(B30="","",VLOOKUP(B30,$AA$13:$AB$46,2))</f>
        <v>斜里町立斜里・網走市立第二中学校</v>
      </c>
      <c r="E29" s="101"/>
      <c r="F29" s="134"/>
      <c r="H29" s="61"/>
      <c r="J29" s="132"/>
      <c r="L29" s="61"/>
      <c r="M29" s="53"/>
      <c r="N29" s="132"/>
      <c r="O29" s="54"/>
      <c r="P29" s="138" t="str">
        <f>IF(R30="","",VLOOKUP(R30,$AA$13:$AB$46,2))</f>
        <v>美幌町立北中学校</v>
      </c>
      <c r="Q29" s="142" t="str">
        <f>IF(R29="","",VLOOKUP(R29,$AA$6:$AB$10,2))</f>
        <v>東北見</v>
      </c>
      <c r="R29" s="35">
        <v>2</v>
      </c>
      <c r="S29" s="135">
        <v>12</v>
      </c>
      <c r="AA29" s="32">
        <v>17</v>
      </c>
    </row>
    <row r="30" spans="1:28" ht="11.25" customHeight="1" thickTop="1" x14ac:dyDescent="0.15">
      <c r="A30" s="135"/>
      <c r="B30" s="28">
        <v>2</v>
      </c>
      <c r="C30" s="137"/>
      <c r="D30" s="139"/>
      <c r="F30" s="144" t="s">
        <v>144</v>
      </c>
      <c r="G30" s="154">
        <f>女子結果2日目!D11</f>
        <v>35</v>
      </c>
      <c r="H30" s="61"/>
      <c r="J30" s="132"/>
      <c r="L30" s="61"/>
      <c r="M30" s="159">
        <f>女子結果2日目!D25</f>
        <v>24</v>
      </c>
      <c r="N30" s="106"/>
      <c r="O30" s="104"/>
      <c r="P30" s="139"/>
      <c r="Q30" s="143"/>
      <c r="R30" s="35">
        <v>4</v>
      </c>
      <c r="S30" s="135"/>
      <c r="AA30" s="32">
        <v>18</v>
      </c>
    </row>
    <row r="31" spans="1:28" ht="11.25" customHeight="1" thickBot="1" x14ac:dyDescent="0.2">
      <c r="A31" s="135"/>
      <c r="D31" s="44"/>
      <c r="F31" s="144"/>
      <c r="G31" s="155"/>
      <c r="H31" s="61"/>
      <c r="L31" s="61"/>
      <c r="M31" s="163"/>
      <c r="N31" s="147" t="s">
        <v>145</v>
      </c>
      <c r="O31" s="53"/>
      <c r="P31" s="44"/>
      <c r="AA31" s="32">
        <v>19</v>
      </c>
    </row>
    <row r="32" spans="1:28" ht="11.25" customHeight="1" thickTop="1" x14ac:dyDescent="0.15">
      <c r="A32" s="135"/>
      <c r="D32" s="44"/>
      <c r="F32" s="145"/>
      <c r="G32" s="66"/>
      <c r="H32" s="61"/>
      <c r="L32" s="65"/>
      <c r="M32" s="50"/>
      <c r="N32" s="146"/>
      <c r="O32" s="53"/>
      <c r="P32" s="44"/>
      <c r="Q32" s="58"/>
      <c r="S32" s="59"/>
      <c r="AA32" s="32">
        <v>20</v>
      </c>
    </row>
    <row r="33" spans="1:27" ht="11.25" customHeight="1" x14ac:dyDescent="0.15">
      <c r="A33" s="135">
        <v>5</v>
      </c>
      <c r="B33" s="28">
        <v>1</v>
      </c>
      <c r="C33" s="142" t="str">
        <f>IF(B33="","",VLOOKUP(B33,$AA$6:$AB$10,2))</f>
        <v>斜網</v>
      </c>
      <c r="D33" s="138" t="str">
        <f>IF(B34="","",VLOOKUP(B34,$AA$13:$AB$46,2))</f>
        <v>網走市立第三中学校</v>
      </c>
      <c r="E33" s="43"/>
      <c r="F33" s="151"/>
      <c r="G33" s="66"/>
      <c r="H33" s="61"/>
      <c r="L33" s="65"/>
      <c r="M33" s="50"/>
      <c r="N33" s="51"/>
      <c r="O33" s="53"/>
      <c r="P33" s="138" t="str">
        <f>IF(R34="","",VLOOKUP(R34,$AA$13:$AB$46,2))</f>
        <v>北見市立北中学校</v>
      </c>
      <c r="Q33" s="142" t="str">
        <f>IF(R33="","",VLOOKUP(R33,$AA$6:$AB$10,2))</f>
        <v>西北見</v>
      </c>
      <c r="R33" s="35">
        <v>3</v>
      </c>
      <c r="S33" s="135">
        <v>13</v>
      </c>
      <c r="AA33" s="32">
        <v>21</v>
      </c>
    </row>
    <row r="34" spans="1:27" ht="11.25" customHeight="1" x14ac:dyDescent="0.15">
      <c r="A34" s="135"/>
      <c r="B34" s="28">
        <v>3</v>
      </c>
      <c r="C34" s="143"/>
      <c r="D34" s="139"/>
      <c r="E34" s="50"/>
      <c r="F34" s="148">
        <f>女子結果1日目!H46</f>
        <v>34</v>
      </c>
      <c r="G34" s="49"/>
      <c r="H34" s="61"/>
      <c r="L34" s="65"/>
      <c r="M34" s="50"/>
      <c r="N34" s="148">
        <f>女子結果1日目!H18</f>
        <v>29</v>
      </c>
      <c r="O34" s="62"/>
      <c r="P34" s="139"/>
      <c r="Q34" s="143"/>
      <c r="R34" s="35">
        <v>7</v>
      </c>
      <c r="S34" s="135"/>
      <c r="AA34" s="32">
        <v>22</v>
      </c>
    </row>
    <row r="35" spans="1:27" ht="11.25" customHeight="1" x14ac:dyDescent="0.15">
      <c r="A35" s="135"/>
      <c r="C35" s="149" t="str">
        <f>IF(B35="","",VLOOKUP(B35,$AA$6:$AB$10,2))</f>
        <v/>
      </c>
      <c r="D35" s="150" t="str">
        <f>IF(B36="","",VLOOKUP(B36,$AA$13:$AB$46,2))</f>
        <v/>
      </c>
      <c r="E35" s="53"/>
      <c r="F35" s="132"/>
      <c r="G35" s="145"/>
      <c r="H35" s="67"/>
      <c r="L35" s="65"/>
      <c r="M35" s="50"/>
      <c r="N35" s="132"/>
      <c r="O35" s="53"/>
      <c r="P35" s="57"/>
      <c r="Q35" s="58"/>
      <c r="S35" s="59"/>
      <c r="AA35" s="32">
        <v>23</v>
      </c>
    </row>
    <row r="36" spans="1:27" ht="11.25" customHeight="1" x14ac:dyDescent="0.15">
      <c r="A36" s="135"/>
      <c r="C36" s="149"/>
      <c r="D36" s="150"/>
      <c r="E36" s="53"/>
      <c r="F36" s="53"/>
      <c r="G36" s="145"/>
      <c r="H36" s="55"/>
      <c r="J36" s="152"/>
      <c r="L36" s="65"/>
      <c r="M36" s="50"/>
      <c r="N36" s="53"/>
      <c r="O36" s="53"/>
      <c r="P36" s="57"/>
      <c r="Q36" s="58"/>
      <c r="S36" s="59"/>
      <c r="AA36" s="32">
        <v>24</v>
      </c>
    </row>
    <row r="37" spans="1:27" ht="11.25" customHeight="1" thickBot="1" x14ac:dyDescent="0.2">
      <c r="D37" s="44"/>
      <c r="E37" s="53"/>
      <c r="F37" s="53"/>
      <c r="G37" s="145" t="s">
        <v>114</v>
      </c>
      <c r="H37" s="55"/>
      <c r="J37" s="152"/>
      <c r="L37" s="65"/>
      <c r="M37" s="146" t="s">
        <v>102</v>
      </c>
      <c r="N37" s="53"/>
      <c r="O37" s="53"/>
      <c r="P37" s="150"/>
      <c r="Q37" s="149"/>
      <c r="S37" s="135"/>
      <c r="AA37" s="32">
        <v>25</v>
      </c>
    </row>
    <row r="38" spans="1:27" ht="11.25" customHeight="1" thickTop="1" x14ac:dyDescent="0.15">
      <c r="D38" s="44"/>
      <c r="E38" s="53"/>
      <c r="F38" s="53"/>
      <c r="G38" s="165"/>
      <c r="H38" s="168"/>
      <c r="J38" s="152"/>
      <c r="L38" s="171"/>
      <c r="M38" s="170"/>
      <c r="N38" s="53"/>
      <c r="O38" s="53"/>
      <c r="P38" s="150"/>
      <c r="Q38" s="149"/>
      <c r="S38" s="135"/>
      <c r="AA38" s="32">
        <v>26</v>
      </c>
    </row>
    <row r="39" spans="1:27" ht="11.25" customHeight="1" x14ac:dyDescent="0.15">
      <c r="D39" s="63"/>
      <c r="E39" s="53"/>
      <c r="F39" s="132">
        <f>女子結果1日目!D39</f>
        <v>46</v>
      </c>
      <c r="G39" s="166"/>
      <c r="H39" s="92"/>
      <c r="L39" s="97"/>
      <c r="M39" s="166"/>
      <c r="N39" s="132">
        <f>女子結果1日目!D25</f>
        <v>48</v>
      </c>
      <c r="O39" s="53"/>
      <c r="P39" s="63"/>
      <c r="AA39" s="32">
        <v>27</v>
      </c>
    </row>
    <row r="40" spans="1:27" ht="11.25" customHeight="1" thickBot="1" x14ac:dyDescent="0.2">
      <c r="A40" s="135">
        <v>6</v>
      </c>
      <c r="B40" s="28">
        <v>3</v>
      </c>
      <c r="C40" s="142" t="str">
        <f>IF(B40="","",VLOOKUP(B40,$AA$6:$AB$10,2))</f>
        <v>西北見</v>
      </c>
      <c r="D40" s="138" t="str">
        <f>IF(B41="","",VLOOKUP(B41,$AA$13:$AB$46,2))</f>
        <v>北見市立高栄・留辺蘂中学校</v>
      </c>
      <c r="E40" s="36"/>
      <c r="F40" s="133"/>
      <c r="G40" s="166"/>
      <c r="H40" s="92"/>
      <c r="L40" s="97"/>
      <c r="M40" s="166"/>
      <c r="N40" s="134"/>
      <c r="O40" s="90"/>
      <c r="P40" s="138" t="str">
        <f>IF(R41="","",VLOOKUP(R41,$AA$13:$AB$46,2))</f>
        <v>北見市立北光中学校</v>
      </c>
      <c r="Q40" s="142" t="str">
        <f>IF(R40="","",VLOOKUP(R40,$AA$6:$AB$10,2))</f>
        <v>西北見</v>
      </c>
      <c r="R40" s="35">
        <v>3</v>
      </c>
      <c r="S40" s="135">
        <v>14</v>
      </c>
    </row>
    <row r="41" spans="1:27" ht="11.25" customHeight="1" thickTop="1" x14ac:dyDescent="0.15">
      <c r="A41" s="135"/>
      <c r="B41" s="28">
        <v>10</v>
      </c>
      <c r="C41" s="143"/>
      <c r="D41" s="139"/>
      <c r="E41" s="62"/>
      <c r="F41" s="39"/>
      <c r="G41" s="166"/>
      <c r="H41" s="92"/>
      <c r="J41" s="152"/>
      <c r="L41" s="97"/>
      <c r="M41" s="94"/>
      <c r="N41" s="53"/>
      <c r="O41" s="53"/>
      <c r="P41" s="139"/>
      <c r="Q41" s="143"/>
      <c r="R41" s="35">
        <v>8</v>
      </c>
      <c r="S41" s="135"/>
    </row>
    <row r="42" spans="1:27" ht="11.25" customHeight="1" thickBot="1" x14ac:dyDescent="0.2">
      <c r="D42" s="44"/>
      <c r="E42" s="53"/>
      <c r="F42" s="145" t="s">
        <v>146</v>
      </c>
      <c r="G42" s="99"/>
      <c r="H42" s="92"/>
      <c r="J42" s="152"/>
      <c r="L42" s="97"/>
      <c r="M42" s="98"/>
      <c r="N42" s="147" t="s">
        <v>130</v>
      </c>
      <c r="O42" s="53"/>
      <c r="P42" s="68"/>
    </row>
    <row r="43" spans="1:27" ht="11.25" customHeight="1" thickTop="1" x14ac:dyDescent="0.15">
      <c r="D43" s="63"/>
      <c r="E43" s="53"/>
      <c r="F43" s="144"/>
      <c r="G43" s="160">
        <f>女子結果2日目!H11</f>
        <v>85</v>
      </c>
      <c r="J43" s="70"/>
      <c r="M43" s="164">
        <f>女子結果2日目!H25</f>
        <v>36</v>
      </c>
      <c r="N43" s="146"/>
      <c r="O43" s="53"/>
      <c r="P43" s="44"/>
    </row>
    <row r="44" spans="1:27" ht="11.25" customHeight="1" thickBot="1" x14ac:dyDescent="0.2">
      <c r="A44" s="135">
        <v>7</v>
      </c>
      <c r="B44" s="28">
        <v>4</v>
      </c>
      <c r="C44" s="142" t="str">
        <f>IF(B44="","",VLOOKUP(B44,$AA$6:$AB$10,2))</f>
        <v>遠紋</v>
      </c>
      <c r="D44" s="138" t="str">
        <f>IF(B45="","",VLOOKUP(B45,$AA$13:$AB$46,2))</f>
        <v>上湧別・ゆうべつ・佐呂間・紋別潮見</v>
      </c>
      <c r="E44" s="89"/>
      <c r="F44" s="91"/>
      <c r="G44" s="154"/>
      <c r="J44" s="70"/>
      <c r="M44" s="156"/>
      <c r="N44" s="51"/>
      <c r="O44" s="48"/>
      <c r="P44" s="140" t="str">
        <f>IF(R45="","",VLOOKUP(R45,$AA$13:$AB$46,2))</f>
        <v>遠軽町立南中学校</v>
      </c>
      <c r="Q44" s="142" t="str">
        <f>IF(R44="","",VLOOKUP(R44,$AA$6:$AB$10,2))</f>
        <v>遠紋</v>
      </c>
      <c r="R44" s="35">
        <v>4</v>
      </c>
      <c r="S44" s="135">
        <v>15</v>
      </c>
    </row>
    <row r="45" spans="1:27" ht="11.25" customHeight="1" thickTop="1" x14ac:dyDescent="0.15">
      <c r="A45" s="135"/>
      <c r="B45" s="28">
        <v>15</v>
      </c>
      <c r="C45" s="143"/>
      <c r="D45" s="139"/>
      <c r="E45" s="53"/>
      <c r="F45" s="132">
        <f>女子結果1日目!H39</f>
        <v>72</v>
      </c>
      <c r="G45" s="69"/>
      <c r="J45" s="70"/>
      <c r="M45" s="53"/>
      <c r="N45" s="148">
        <f>女子結果1日目!H25</f>
        <v>45</v>
      </c>
      <c r="O45" s="33">
        <v>9</v>
      </c>
      <c r="P45" s="141"/>
      <c r="Q45" s="143"/>
      <c r="R45" s="35">
        <v>14</v>
      </c>
      <c r="S45" s="135"/>
    </row>
    <row r="46" spans="1:27" ht="11.25" customHeight="1" x14ac:dyDescent="0.15">
      <c r="D46" s="71"/>
      <c r="E46" s="53"/>
      <c r="F46" s="132"/>
      <c r="G46" s="53"/>
      <c r="J46" s="70"/>
      <c r="N46" s="132"/>
    </row>
    <row r="47" spans="1:27" ht="11.25" customHeight="1" x14ac:dyDescent="0.15">
      <c r="E47" s="53"/>
      <c r="F47" s="72">
        <v>45927</v>
      </c>
      <c r="G47" s="153">
        <v>45928</v>
      </c>
      <c r="H47" s="153"/>
      <c r="J47" s="73"/>
      <c r="L47" s="153">
        <v>45928</v>
      </c>
      <c r="M47" s="153"/>
      <c r="N47" s="72">
        <v>45927</v>
      </c>
      <c r="Q47" s="29" t="str">
        <f>IF(R47="","",VLOOKUP(R47,$AA$6:$AB$10,2))</f>
        <v/>
      </c>
    </row>
    <row r="48" spans="1:27" ht="11.25" customHeight="1" x14ac:dyDescent="0.15">
      <c r="E48" s="72"/>
      <c r="F48" s="74"/>
      <c r="G48" s="75"/>
      <c r="H48" s="75"/>
      <c r="J48" s="74"/>
      <c r="L48" s="75"/>
      <c r="M48" s="75"/>
      <c r="N48" s="74"/>
      <c r="O48" s="72"/>
    </row>
    <row r="49" spans="1:14" ht="11.25" customHeight="1" x14ac:dyDescent="0.15">
      <c r="F49" s="33"/>
    </row>
    <row r="50" spans="1:14" ht="13.5" customHeight="1" thickBot="1" x14ac:dyDescent="0.2">
      <c r="J50" s="76"/>
      <c r="K50" s="77"/>
      <c r="L50" s="31"/>
      <c r="M50" s="31"/>
      <c r="N50" s="32"/>
    </row>
    <row r="51" spans="1:14" ht="15" customHeight="1" thickTop="1" x14ac:dyDescent="0.15">
      <c r="A51" s="33" t="s">
        <v>117</v>
      </c>
      <c r="B51" s="78"/>
      <c r="D51" s="79" t="s">
        <v>118</v>
      </c>
      <c r="F51" s="80" t="s">
        <v>119</v>
      </c>
      <c r="G51" s="81"/>
      <c r="H51" s="81"/>
      <c r="I51" s="82"/>
      <c r="K51" s="33"/>
      <c r="L51" s="31"/>
      <c r="M51" s="31"/>
      <c r="N51" s="32"/>
    </row>
    <row r="52" spans="1:14" ht="15" customHeight="1" x14ac:dyDescent="0.15">
      <c r="A52" s="33" t="s">
        <v>120</v>
      </c>
      <c r="B52" s="78"/>
      <c r="D52" s="79" t="s">
        <v>121</v>
      </c>
      <c r="F52" s="83" t="s">
        <v>122</v>
      </c>
      <c r="I52" s="84"/>
      <c r="K52" s="33"/>
      <c r="L52" s="31"/>
      <c r="M52" s="31"/>
      <c r="N52" s="32"/>
    </row>
    <row r="53" spans="1:14" ht="15" customHeight="1" x14ac:dyDescent="0.15">
      <c r="A53" s="33" t="s">
        <v>123</v>
      </c>
      <c r="B53" s="78"/>
      <c r="D53" s="79" t="s">
        <v>124</v>
      </c>
      <c r="F53" s="83" t="s">
        <v>125</v>
      </c>
      <c r="I53" s="84"/>
      <c r="K53" s="33"/>
      <c r="L53" s="31"/>
      <c r="M53" s="31"/>
      <c r="N53" s="32"/>
    </row>
    <row r="54" spans="1:14" ht="15" customHeight="1" x14ac:dyDescent="0.15">
      <c r="A54" s="33"/>
      <c r="B54" s="78"/>
      <c r="D54" s="79"/>
      <c r="F54" s="83" t="s">
        <v>126</v>
      </c>
      <c r="I54" s="84"/>
      <c r="K54" s="33"/>
      <c r="L54" s="31"/>
      <c r="M54" s="31"/>
      <c r="N54" s="32"/>
    </row>
    <row r="55" spans="1:14" ht="15" customHeight="1" x14ac:dyDescent="0.15">
      <c r="A55" s="33"/>
      <c r="D55" s="79"/>
      <c r="F55" s="83" t="s">
        <v>127</v>
      </c>
      <c r="I55" s="84"/>
      <c r="K55" s="33"/>
      <c r="L55" s="31"/>
      <c r="M55" s="31"/>
      <c r="N55" s="32"/>
    </row>
    <row r="56" spans="1:14" ht="15" customHeight="1" x14ac:dyDescent="0.15">
      <c r="E56" s="32"/>
      <c r="F56" s="83" t="s">
        <v>128</v>
      </c>
      <c r="I56" s="84"/>
      <c r="K56" s="33"/>
      <c r="L56" s="31"/>
      <c r="M56" s="31"/>
      <c r="N56" s="32"/>
    </row>
    <row r="57" spans="1:14" ht="15" customHeight="1" thickBot="1" x14ac:dyDescent="0.2">
      <c r="E57" s="32"/>
      <c r="F57" s="85" t="s">
        <v>129</v>
      </c>
      <c r="G57" s="86"/>
      <c r="H57" s="86"/>
      <c r="I57" s="87"/>
    </row>
    <row r="58" spans="1:14" ht="15" customHeight="1" thickTop="1" x14ac:dyDescent="0.15">
      <c r="E58" s="32"/>
      <c r="F58" s="88"/>
      <c r="G58" s="32"/>
      <c r="H58" s="32"/>
    </row>
  </sheetData>
  <mergeCells count="106">
    <mergeCell ref="M30:M31"/>
    <mergeCell ref="M43:M44"/>
    <mergeCell ref="G43:G44"/>
    <mergeCell ref="S44:S45"/>
    <mergeCell ref="G47:H47"/>
    <mergeCell ref="L47:M47"/>
    <mergeCell ref="A44:A45"/>
    <mergeCell ref="C44:C45"/>
    <mergeCell ref="D44:D45"/>
    <mergeCell ref="P44:P45"/>
    <mergeCell ref="Q44:Q45"/>
    <mergeCell ref="P37:P38"/>
    <mergeCell ref="Q37:Q38"/>
    <mergeCell ref="S37:S38"/>
    <mergeCell ref="A40:A41"/>
    <mergeCell ref="C40:C41"/>
    <mergeCell ref="D40:D41"/>
    <mergeCell ref="P40:P41"/>
    <mergeCell ref="Q40:Q41"/>
    <mergeCell ref="S40:S41"/>
    <mergeCell ref="J41:J42"/>
    <mergeCell ref="F42:F43"/>
    <mergeCell ref="N42:N43"/>
    <mergeCell ref="A35:A36"/>
    <mergeCell ref="C35:C36"/>
    <mergeCell ref="D35:D36"/>
    <mergeCell ref="G35:G36"/>
    <mergeCell ref="J36:J38"/>
    <mergeCell ref="G37:G38"/>
    <mergeCell ref="S29:S30"/>
    <mergeCell ref="F30:F33"/>
    <mergeCell ref="A31:A32"/>
    <mergeCell ref="N31:N32"/>
    <mergeCell ref="A33:A34"/>
    <mergeCell ref="C33:C34"/>
    <mergeCell ref="D33:D34"/>
    <mergeCell ref="P33:P34"/>
    <mergeCell ref="Q33:Q34"/>
    <mergeCell ref="S33:S34"/>
    <mergeCell ref="A29:A30"/>
    <mergeCell ref="C29:C30"/>
    <mergeCell ref="D29:D30"/>
    <mergeCell ref="J29:J30"/>
    <mergeCell ref="P29:P30"/>
    <mergeCell ref="Q29:Q30"/>
    <mergeCell ref="S21:S22"/>
    <mergeCell ref="A25:A26"/>
    <mergeCell ref="C25:C26"/>
    <mergeCell ref="D25:D26"/>
    <mergeCell ref="P25:P26"/>
    <mergeCell ref="Q25:Q26"/>
    <mergeCell ref="S25:S26"/>
    <mergeCell ref="P21:P22"/>
    <mergeCell ref="M20:M21"/>
    <mergeCell ref="G20:G21"/>
    <mergeCell ref="A21:A22"/>
    <mergeCell ref="C21:C22"/>
    <mergeCell ref="D21:D22"/>
    <mergeCell ref="F22:F23"/>
    <mergeCell ref="Q21:Q22"/>
    <mergeCell ref="Q13:Q14"/>
    <mergeCell ref="S13:S14"/>
    <mergeCell ref="A17:A18"/>
    <mergeCell ref="C17:C18"/>
    <mergeCell ref="D17:D18"/>
    <mergeCell ref="P17:P18"/>
    <mergeCell ref="Q17:Q18"/>
    <mergeCell ref="S17:S18"/>
    <mergeCell ref="A13:A14"/>
    <mergeCell ref="C13:C14"/>
    <mergeCell ref="D13:D14"/>
    <mergeCell ref="G13:G14"/>
    <mergeCell ref="M13:M14"/>
    <mergeCell ref="P13:P14"/>
    <mergeCell ref="F16:F17"/>
    <mergeCell ref="S10:S11"/>
    <mergeCell ref="P6:P7"/>
    <mergeCell ref="Q6:Q7"/>
    <mergeCell ref="S6:S7"/>
    <mergeCell ref="A8:A9"/>
    <mergeCell ref="C8:C9"/>
    <mergeCell ref="D8:D9"/>
    <mergeCell ref="N8:N9"/>
    <mergeCell ref="A10:A11"/>
    <mergeCell ref="C10:C11"/>
    <mergeCell ref="D10:D11"/>
    <mergeCell ref="P10:P11"/>
    <mergeCell ref="Q10:Q11"/>
    <mergeCell ref="G7:G8"/>
    <mergeCell ref="M7:M8"/>
    <mergeCell ref="F28:F29"/>
    <mergeCell ref="F34:F35"/>
    <mergeCell ref="F39:F40"/>
    <mergeCell ref="F45:F46"/>
    <mergeCell ref="N5:N6"/>
    <mergeCell ref="N11:N12"/>
    <mergeCell ref="N16:N17"/>
    <mergeCell ref="N22:N23"/>
    <mergeCell ref="N28:N29"/>
    <mergeCell ref="N34:N35"/>
    <mergeCell ref="N39:N40"/>
    <mergeCell ref="N45:N46"/>
    <mergeCell ref="F19:F20"/>
    <mergeCell ref="N19:N20"/>
    <mergeCell ref="M37:M38"/>
    <mergeCell ref="G30:G31"/>
  </mergeCells>
  <phoneticPr fontId="4"/>
  <conditionalFormatting sqref="C1:C5 Q1:Q13 C8:C35 C39:C47 Q23:Q1048576">
    <cfRule type="cellIs" dxfId="13" priority="11" stopIfTrue="1" operator="equal">
      <formula>$AB$6</formula>
    </cfRule>
    <cfRule type="cellIs" dxfId="12" priority="12" stopIfTrue="1" operator="equal">
      <formula>$AB$7</formula>
    </cfRule>
    <cfRule type="cellIs" dxfId="11" priority="13" stopIfTrue="1" operator="equal">
      <formula>$AB$8</formula>
    </cfRule>
  </conditionalFormatting>
  <conditionalFormatting sqref="C49 C59:C65426">
    <cfRule type="cellIs" dxfId="10" priority="7" stopIfTrue="1" operator="equal">
      <formula>$AB$9</formula>
    </cfRule>
  </conditionalFormatting>
  <conditionalFormatting sqref="C49 C51:C65426">
    <cfRule type="cellIs" dxfId="9" priority="5" stopIfTrue="1" operator="equal">
      <formula>$AB$6</formula>
    </cfRule>
    <cfRule type="cellIs" dxfId="8" priority="6" stopIfTrue="1" operator="equal">
      <formula>$AB$7</formula>
    </cfRule>
  </conditionalFormatting>
  <conditionalFormatting sqref="C51:C55">
    <cfRule type="cellIs" dxfId="7" priority="3" stopIfTrue="1" operator="equal">
      <formula>$AB$9</formula>
    </cfRule>
  </conditionalFormatting>
  <conditionalFormatting sqref="C56:C58">
    <cfRule type="cellIs" dxfId="6" priority="4" stopIfTrue="1" operator="equal">
      <formula>$AB$8</formula>
    </cfRule>
  </conditionalFormatting>
  <conditionalFormatting sqref="Q15:Q17">
    <cfRule type="cellIs" dxfId="5" priority="14" stopIfTrue="1" operator="equal">
      <formula>$AB$6</formula>
    </cfRule>
    <cfRule type="cellIs" dxfId="4" priority="15" stopIfTrue="1" operator="equal">
      <formula>$AB$7</formula>
    </cfRule>
    <cfRule type="cellIs" dxfId="3" priority="16" stopIfTrue="1" operator="equal">
      <formula>$AB$8</formula>
    </cfRule>
  </conditionalFormatting>
  <conditionalFormatting sqref="Q19:Q21">
    <cfRule type="cellIs" dxfId="2" priority="8" stopIfTrue="1" operator="equal">
      <formula>$AB$6</formula>
    </cfRule>
    <cfRule type="cellIs" dxfId="1" priority="9" stopIfTrue="1" operator="equal">
      <formula>$AB$7</formula>
    </cfRule>
    <cfRule type="cellIs" dxfId="0" priority="10" stopIfTrue="1" operator="equal">
      <formula>$AB$9</formula>
    </cfRule>
  </conditionalFormatting>
  <printOptions horizontalCentered="1" verticalCentered="1"/>
  <pageMargins left="0.19685039370078741" right="0.19685039370078741" top="0.19685039370078741" bottom="0.19685039370078741" header="0.39370078740157483" footer="0.39370078740157483"/>
  <pageSetup paperSize="9" scale="88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</sheetPr>
  <dimension ref="A1:J52"/>
  <sheetViews>
    <sheetView view="pageBreakPreview" zoomScaleNormal="100" zoomScaleSheetLayoutView="100" workbookViewId="0">
      <selection activeCell="N7" sqref="N7"/>
    </sheetView>
  </sheetViews>
  <sheetFormatPr defaultColWidth="9" defaultRowHeight="13.5" x14ac:dyDescent="0.15"/>
  <cols>
    <col min="1" max="1" width="9" style="1"/>
    <col min="2" max="2" width="16.25" style="1" customWidth="1"/>
    <col min="3" max="3" width="3" style="1" customWidth="1"/>
    <col min="4" max="4" width="5.75" style="1" customWidth="1"/>
    <col min="5" max="7" width="4.25" style="1" customWidth="1"/>
    <col min="8" max="8" width="5.75" style="1" customWidth="1"/>
    <col min="9" max="9" width="3" style="1" customWidth="1"/>
    <col min="10" max="10" width="16.25" style="1" customWidth="1"/>
    <col min="11" max="16384" width="9" style="1"/>
  </cols>
  <sheetData>
    <row r="1" spans="1:10" ht="14.25" customHeight="1" x14ac:dyDescent="0.15">
      <c r="B1" s="4" t="s">
        <v>86</v>
      </c>
    </row>
    <row r="3" spans="1:10" ht="14.25" customHeight="1" thickBot="1" x14ac:dyDescent="0.2"/>
    <row r="4" spans="1:10" ht="15" customHeight="1" thickTop="1" thickBot="1" x14ac:dyDescent="0.2">
      <c r="A4" s="4" t="s">
        <v>37</v>
      </c>
      <c r="B4" s="111" t="s">
        <v>56</v>
      </c>
      <c r="C4" s="114" t="str">
        <f>IF(D4&gt;H4,"○","")</f>
        <v>○</v>
      </c>
      <c r="D4" s="115">
        <f>SUM(E4:E8)</f>
        <v>110</v>
      </c>
      <c r="E4" s="6">
        <v>35</v>
      </c>
      <c r="F4" s="2" t="s">
        <v>3</v>
      </c>
      <c r="G4" s="3">
        <v>0</v>
      </c>
      <c r="H4" s="115">
        <f>SUM(G4:G8)</f>
        <v>14</v>
      </c>
      <c r="I4" s="114" t="str">
        <f>IF(H4&gt;D4,"○","")</f>
        <v/>
      </c>
      <c r="J4" s="120" t="s">
        <v>61</v>
      </c>
    </row>
    <row r="5" spans="1:10" ht="15" customHeight="1" thickTop="1" thickBot="1" x14ac:dyDescent="0.2">
      <c r="B5" s="112"/>
      <c r="C5" s="114"/>
      <c r="D5" s="115"/>
      <c r="E5" s="3">
        <v>26</v>
      </c>
      <c r="F5" s="2" t="s">
        <v>4</v>
      </c>
      <c r="G5" s="3">
        <v>2</v>
      </c>
      <c r="H5" s="115"/>
      <c r="I5" s="114"/>
      <c r="J5" s="121"/>
    </row>
    <row r="6" spans="1:10" ht="15" customHeight="1" x14ac:dyDescent="0.15">
      <c r="B6" s="112"/>
      <c r="C6" s="114"/>
      <c r="D6" s="115"/>
      <c r="E6" s="3">
        <v>22</v>
      </c>
      <c r="F6" s="2" t="s">
        <v>5</v>
      </c>
      <c r="G6" s="3">
        <v>9</v>
      </c>
      <c r="H6" s="115"/>
      <c r="I6" s="114"/>
      <c r="J6" s="121"/>
    </row>
    <row r="7" spans="1:10" ht="15" customHeight="1" x14ac:dyDescent="0.15">
      <c r="B7" s="112"/>
      <c r="C7" s="114"/>
      <c r="D7" s="115"/>
      <c r="E7" s="3">
        <v>27</v>
      </c>
      <c r="F7" s="2" t="s">
        <v>6</v>
      </c>
      <c r="G7" s="3">
        <v>3</v>
      </c>
      <c r="H7" s="115"/>
      <c r="I7" s="114"/>
      <c r="J7" s="121"/>
    </row>
    <row r="8" spans="1:10" ht="15" customHeight="1" x14ac:dyDescent="0.15">
      <c r="B8" s="113"/>
      <c r="C8" s="114"/>
      <c r="D8" s="115"/>
      <c r="E8" s="3"/>
      <c r="F8" s="2" t="s">
        <v>2</v>
      </c>
      <c r="G8" s="3"/>
      <c r="H8" s="115"/>
      <c r="I8" s="114"/>
      <c r="J8" s="122"/>
    </row>
    <row r="9" spans="1:10" ht="14.25" customHeight="1" thickTop="1" x14ac:dyDescent="0.15"/>
    <row r="10" spans="1:10" ht="14.25" customHeight="1" thickBot="1" x14ac:dyDescent="0.2"/>
    <row r="11" spans="1:10" ht="15" customHeight="1" thickTop="1" thickBot="1" x14ac:dyDescent="0.2">
      <c r="A11" s="4" t="s">
        <v>26</v>
      </c>
      <c r="B11" s="111" t="s">
        <v>55</v>
      </c>
      <c r="C11" s="114" t="str">
        <f>IF(D11&gt;H11,"○","")</f>
        <v/>
      </c>
      <c r="D11" s="115">
        <f>SUM(E11:E15)</f>
        <v>23</v>
      </c>
      <c r="E11" s="3">
        <v>7</v>
      </c>
      <c r="F11" s="2" t="s">
        <v>3</v>
      </c>
      <c r="G11" s="3">
        <v>8</v>
      </c>
      <c r="H11" s="115">
        <f>SUM(G11:G15)</f>
        <v>30</v>
      </c>
      <c r="I11" s="114" t="str">
        <f>IF(H11&gt;D11,"○","")</f>
        <v>○</v>
      </c>
      <c r="J11" s="108" t="s">
        <v>13</v>
      </c>
    </row>
    <row r="12" spans="1:10" ht="15" customHeight="1" thickTop="1" thickBot="1" x14ac:dyDescent="0.2">
      <c r="B12" s="112"/>
      <c r="C12" s="114"/>
      <c r="D12" s="115"/>
      <c r="E12" s="3">
        <v>1</v>
      </c>
      <c r="F12" s="2" t="s">
        <v>4</v>
      </c>
      <c r="G12" s="3">
        <v>6</v>
      </c>
      <c r="H12" s="115"/>
      <c r="I12" s="114"/>
      <c r="J12" s="109"/>
    </row>
    <row r="13" spans="1:10" ht="15" customHeight="1" x14ac:dyDescent="0.15">
      <c r="B13" s="112"/>
      <c r="C13" s="114"/>
      <c r="D13" s="115"/>
      <c r="E13" s="3">
        <v>8</v>
      </c>
      <c r="F13" s="2" t="s">
        <v>5</v>
      </c>
      <c r="G13" s="3">
        <v>6</v>
      </c>
      <c r="H13" s="115"/>
      <c r="I13" s="114"/>
      <c r="J13" s="109"/>
    </row>
    <row r="14" spans="1:10" ht="15" customHeight="1" x14ac:dyDescent="0.15">
      <c r="A14" s="4"/>
      <c r="B14" s="112"/>
      <c r="C14" s="114"/>
      <c r="D14" s="115"/>
      <c r="E14" s="3">
        <v>7</v>
      </c>
      <c r="F14" s="2" t="s">
        <v>6</v>
      </c>
      <c r="G14" s="3">
        <v>10</v>
      </c>
      <c r="H14" s="115"/>
      <c r="I14" s="114"/>
      <c r="J14" s="109"/>
    </row>
    <row r="15" spans="1:10" ht="15" customHeight="1" x14ac:dyDescent="0.15">
      <c r="B15" s="113"/>
      <c r="C15" s="114"/>
      <c r="D15" s="115"/>
      <c r="E15" s="3"/>
      <c r="F15" s="2" t="s">
        <v>2</v>
      </c>
      <c r="G15" s="6"/>
      <c r="H15" s="115"/>
      <c r="I15" s="114"/>
      <c r="J15" s="110"/>
    </row>
    <row r="16" spans="1:10" ht="14.25" customHeight="1" thickTop="1" x14ac:dyDescent="0.15"/>
    <row r="17" spans="1:10" ht="14.25" customHeight="1" thickBot="1" x14ac:dyDescent="0.2"/>
    <row r="18" spans="1:10" ht="15" customHeight="1" thickTop="1" thickBot="1" x14ac:dyDescent="0.2">
      <c r="A18" s="4" t="s">
        <v>28</v>
      </c>
      <c r="B18" s="111" t="s">
        <v>63</v>
      </c>
      <c r="C18" s="114" t="str">
        <f>IF(D18&gt;H18,"○","")</f>
        <v>○</v>
      </c>
      <c r="D18" s="115">
        <f>SUM(E18:E22)</f>
        <v>37</v>
      </c>
      <c r="E18" s="3">
        <v>12</v>
      </c>
      <c r="F18" s="2" t="s">
        <v>3</v>
      </c>
      <c r="G18" s="3">
        <v>11</v>
      </c>
      <c r="H18" s="115">
        <f>SUM(G18:G22)</f>
        <v>29</v>
      </c>
      <c r="I18" s="114" t="str">
        <f>IF(H18&gt;D18,"○","")</f>
        <v/>
      </c>
      <c r="J18" s="108" t="s">
        <v>64</v>
      </c>
    </row>
    <row r="19" spans="1:10" ht="15" customHeight="1" thickTop="1" thickBot="1" x14ac:dyDescent="0.2">
      <c r="B19" s="112"/>
      <c r="C19" s="114"/>
      <c r="D19" s="115"/>
      <c r="E19" s="3">
        <v>7</v>
      </c>
      <c r="F19" s="2" t="s">
        <v>4</v>
      </c>
      <c r="G19" s="3">
        <v>5</v>
      </c>
      <c r="H19" s="115"/>
      <c r="I19" s="114"/>
      <c r="J19" s="109"/>
    </row>
    <row r="20" spans="1:10" ht="15" customHeight="1" thickTop="1" thickBot="1" x14ac:dyDescent="0.2">
      <c r="B20" s="112"/>
      <c r="C20" s="114"/>
      <c r="D20" s="115"/>
      <c r="E20" s="3">
        <v>8</v>
      </c>
      <c r="F20" s="2" t="s">
        <v>5</v>
      </c>
      <c r="G20" s="3">
        <v>6</v>
      </c>
      <c r="H20" s="115"/>
      <c r="I20" s="114"/>
      <c r="J20" s="109"/>
    </row>
    <row r="21" spans="1:10" ht="15" customHeight="1" x14ac:dyDescent="0.15">
      <c r="B21" s="112"/>
      <c r="C21" s="114"/>
      <c r="D21" s="115"/>
      <c r="E21" s="3">
        <v>10</v>
      </c>
      <c r="F21" s="2" t="s">
        <v>6</v>
      </c>
      <c r="G21" s="3">
        <v>7</v>
      </c>
      <c r="H21" s="115"/>
      <c r="I21" s="114"/>
      <c r="J21" s="109"/>
    </row>
    <row r="22" spans="1:10" ht="15" customHeight="1" x14ac:dyDescent="0.15">
      <c r="B22" s="113"/>
      <c r="C22" s="114"/>
      <c r="D22" s="115"/>
      <c r="E22" s="3"/>
      <c r="F22" s="2" t="s">
        <v>2</v>
      </c>
      <c r="G22" s="3"/>
      <c r="H22" s="115"/>
      <c r="I22" s="114"/>
      <c r="J22" s="110"/>
    </row>
    <row r="23" spans="1:10" ht="14.25" customHeight="1" x14ac:dyDescent="0.15"/>
    <row r="24" spans="1:10" ht="14.25" customHeight="1" x14ac:dyDescent="0.15">
      <c r="B24" s="4"/>
    </row>
    <row r="25" spans="1:10" ht="15" customHeight="1" x14ac:dyDescent="0.15">
      <c r="A25" s="4" t="s">
        <v>30</v>
      </c>
      <c r="B25" s="111" t="s">
        <v>14</v>
      </c>
      <c r="C25" s="114" t="str">
        <f>IF(D25&gt;H25,"○","")</f>
        <v>○</v>
      </c>
      <c r="D25" s="125">
        <f>SUM(E25:E29)</f>
        <v>48</v>
      </c>
      <c r="E25" s="3">
        <v>11</v>
      </c>
      <c r="F25" s="2" t="s">
        <v>3</v>
      </c>
      <c r="G25" s="3">
        <v>11</v>
      </c>
      <c r="H25" s="115">
        <f>SUM(G25:G29)</f>
        <v>45</v>
      </c>
      <c r="I25" s="114" t="str">
        <f>IF(H25&gt;D25,"○","")</f>
        <v/>
      </c>
      <c r="J25" s="108" t="s">
        <v>65</v>
      </c>
    </row>
    <row r="26" spans="1:10" ht="15" customHeight="1" x14ac:dyDescent="0.15">
      <c r="B26" s="112"/>
      <c r="C26" s="114"/>
      <c r="D26" s="115"/>
      <c r="E26" s="3">
        <v>9</v>
      </c>
      <c r="F26" s="2" t="s">
        <v>4</v>
      </c>
      <c r="G26" s="3">
        <v>15</v>
      </c>
      <c r="H26" s="115"/>
      <c r="I26" s="114"/>
      <c r="J26" s="109"/>
    </row>
    <row r="27" spans="1:10" ht="15" customHeight="1" x14ac:dyDescent="0.15">
      <c r="B27" s="112"/>
      <c r="C27" s="114"/>
      <c r="D27" s="115"/>
      <c r="E27" s="3">
        <v>12</v>
      </c>
      <c r="F27" s="2" t="s">
        <v>5</v>
      </c>
      <c r="G27" s="3">
        <v>10</v>
      </c>
      <c r="H27" s="115"/>
      <c r="I27" s="114"/>
      <c r="J27" s="109"/>
    </row>
    <row r="28" spans="1:10" ht="15" customHeight="1" x14ac:dyDescent="0.15">
      <c r="B28" s="112"/>
      <c r="C28" s="114"/>
      <c r="D28" s="115"/>
      <c r="E28" s="3">
        <v>16</v>
      </c>
      <c r="F28" s="2" t="s">
        <v>6</v>
      </c>
      <c r="G28" s="3">
        <v>9</v>
      </c>
      <c r="H28" s="115"/>
      <c r="I28" s="114"/>
      <c r="J28" s="109"/>
    </row>
    <row r="29" spans="1:10" ht="15" customHeight="1" x14ac:dyDescent="0.15">
      <c r="B29" s="113"/>
      <c r="C29" s="114"/>
      <c r="D29" s="115"/>
      <c r="E29" s="3"/>
      <c r="F29" s="2" t="s">
        <v>2</v>
      </c>
      <c r="G29" s="3"/>
      <c r="H29" s="115"/>
      <c r="I29" s="114"/>
      <c r="J29" s="110"/>
    </row>
    <row r="30" spans="1:10" ht="14.25" customHeight="1" x14ac:dyDescent="0.15"/>
    <row r="31" spans="1:10" ht="14.25" customHeight="1" x14ac:dyDescent="0.15">
      <c r="B31" s="4"/>
    </row>
    <row r="32" spans="1:10" ht="15" customHeight="1" x14ac:dyDescent="0.15">
      <c r="A32" s="4" t="s">
        <v>32</v>
      </c>
      <c r="B32" s="111" t="s">
        <v>62</v>
      </c>
      <c r="C32" s="114" t="str">
        <f>IF(D32&gt;H32,"○","")</f>
        <v/>
      </c>
      <c r="D32" s="115">
        <f>SUM(E32:E36)</f>
        <v>44</v>
      </c>
      <c r="E32" s="3">
        <v>15</v>
      </c>
      <c r="F32" s="2" t="s">
        <v>3</v>
      </c>
      <c r="G32" s="3">
        <v>7</v>
      </c>
      <c r="H32" s="115">
        <f>SUM(G32:G36)</f>
        <v>50</v>
      </c>
      <c r="I32" s="114" t="str">
        <f>IF(H32&gt;D32,"○","")</f>
        <v>○</v>
      </c>
      <c r="J32" s="108" t="s">
        <v>15</v>
      </c>
    </row>
    <row r="33" spans="1:10" ht="15" customHeight="1" x14ac:dyDescent="0.15">
      <c r="B33" s="112"/>
      <c r="C33" s="114"/>
      <c r="D33" s="115"/>
      <c r="E33" s="3">
        <v>14</v>
      </c>
      <c r="F33" s="2" t="s">
        <v>4</v>
      </c>
      <c r="G33" s="3">
        <v>8</v>
      </c>
      <c r="H33" s="115"/>
      <c r="I33" s="114"/>
      <c r="J33" s="109"/>
    </row>
    <row r="34" spans="1:10" ht="15" customHeight="1" x14ac:dyDescent="0.15">
      <c r="B34" s="112"/>
      <c r="C34" s="114"/>
      <c r="D34" s="115"/>
      <c r="E34" s="3">
        <v>6</v>
      </c>
      <c r="F34" s="2" t="s">
        <v>5</v>
      </c>
      <c r="G34" s="3">
        <v>12</v>
      </c>
      <c r="H34" s="115"/>
      <c r="I34" s="114"/>
      <c r="J34" s="109"/>
    </row>
    <row r="35" spans="1:10" ht="15" customHeight="1" x14ac:dyDescent="0.15">
      <c r="B35" s="112"/>
      <c r="C35" s="114"/>
      <c r="D35" s="115"/>
      <c r="E35" s="6">
        <v>9</v>
      </c>
      <c r="F35" s="2" t="s">
        <v>6</v>
      </c>
      <c r="G35" s="3">
        <v>23</v>
      </c>
      <c r="H35" s="115"/>
      <c r="I35" s="114"/>
      <c r="J35" s="109"/>
    </row>
    <row r="36" spans="1:10" ht="15" customHeight="1" x14ac:dyDescent="0.15">
      <c r="B36" s="113"/>
      <c r="C36" s="114"/>
      <c r="D36" s="115"/>
      <c r="E36" s="3"/>
      <c r="F36" s="2" t="s">
        <v>2</v>
      </c>
      <c r="G36" s="3"/>
      <c r="H36" s="115"/>
      <c r="I36" s="114"/>
      <c r="J36" s="110"/>
    </row>
    <row r="37" spans="1:10" ht="14.25" customHeight="1" x14ac:dyDescent="0.15"/>
    <row r="38" spans="1:10" ht="14.25" customHeight="1" thickBot="1" x14ac:dyDescent="0.2">
      <c r="B38" s="4"/>
    </row>
    <row r="39" spans="1:10" ht="15" customHeight="1" thickTop="1" thickBot="1" x14ac:dyDescent="0.2">
      <c r="A39" s="4" t="s">
        <v>42</v>
      </c>
      <c r="B39" s="111" t="s">
        <v>59</v>
      </c>
      <c r="C39" s="114" t="str">
        <f>IF(D39&gt;H39,"○","")</f>
        <v/>
      </c>
      <c r="D39" s="115">
        <f>SUM(E39:E43)</f>
        <v>46</v>
      </c>
      <c r="E39" s="3">
        <v>8</v>
      </c>
      <c r="F39" s="2" t="s">
        <v>3</v>
      </c>
      <c r="G39" s="3">
        <v>22</v>
      </c>
      <c r="H39" s="115">
        <f>SUM(G39:G43)</f>
        <v>72</v>
      </c>
      <c r="I39" s="114" t="str">
        <f>IF(H39&gt;D39,"○","")</f>
        <v>○</v>
      </c>
      <c r="J39" s="111" t="s">
        <v>60</v>
      </c>
    </row>
    <row r="40" spans="1:10" ht="15" customHeight="1" thickTop="1" thickBot="1" x14ac:dyDescent="0.2">
      <c r="B40" s="123"/>
      <c r="C40" s="114"/>
      <c r="D40" s="115"/>
      <c r="E40" s="3">
        <v>11</v>
      </c>
      <c r="F40" s="2" t="s">
        <v>4</v>
      </c>
      <c r="G40" s="3">
        <v>16</v>
      </c>
      <c r="H40" s="115"/>
      <c r="I40" s="114"/>
      <c r="J40" s="123"/>
    </row>
    <row r="41" spans="1:10" ht="15" customHeight="1" thickTop="1" thickBot="1" x14ac:dyDescent="0.2">
      <c r="B41" s="123"/>
      <c r="C41" s="114"/>
      <c r="D41" s="115"/>
      <c r="E41" s="3">
        <v>17</v>
      </c>
      <c r="F41" s="2" t="s">
        <v>5</v>
      </c>
      <c r="G41" s="3">
        <v>13</v>
      </c>
      <c r="H41" s="115"/>
      <c r="I41" s="114"/>
      <c r="J41" s="123"/>
    </row>
    <row r="42" spans="1:10" ht="15" customHeight="1" thickTop="1" thickBot="1" x14ac:dyDescent="0.2">
      <c r="B42" s="123"/>
      <c r="C42" s="114"/>
      <c r="D42" s="115"/>
      <c r="E42" s="3">
        <v>10</v>
      </c>
      <c r="F42" s="2" t="s">
        <v>6</v>
      </c>
      <c r="G42" s="3">
        <v>21</v>
      </c>
      <c r="H42" s="115"/>
      <c r="I42" s="114"/>
      <c r="J42" s="123"/>
    </row>
    <row r="43" spans="1:10" ht="15" customHeight="1" thickTop="1" thickBot="1" x14ac:dyDescent="0.2">
      <c r="B43" s="124"/>
      <c r="C43" s="114"/>
      <c r="D43" s="115"/>
      <c r="E43" s="3"/>
      <c r="F43" s="2" t="s">
        <v>2</v>
      </c>
      <c r="G43" s="3"/>
      <c r="H43" s="115"/>
      <c r="I43" s="114"/>
      <c r="J43" s="124"/>
    </row>
    <row r="44" spans="1:10" ht="14.25" customHeight="1" thickTop="1" x14ac:dyDescent="0.15"/>
    <row r="45" spans="1:10" ht="14.25" customHeight="1" x14ac:dyDescent="0.15">
      <c r="B45" s="4"/>
    </row>
    <row r="46" spans="1:10" ht="15" customHeight="1" x14ac:dyDescent="0.15">
      <c r="A46" s="4" t="s">
        <v>46</v>
      </c>
      <c r="B46" s="111" t="s">
        <v>58</v>
      </c>
      <c r="C46" s="114" t="str">
        <f>IF(D46&gt;H46,"○","")</f>
        <v>○</v>
      </c>
      <c r="D46" s="115">
        <f>SUM(E46:E50)</f>
        <v>73</v>
      </c>
      <c r="E46" s="3">
        <v>11</v>
      </c>
      <c r="F46" s="2" t="s">
        <v>3</v>
      </c>
      <c r="G46" s="3">
        <v>4</v>
      </c>
      <c r="H46" s="115">
        <f>SUM(G46:G50)</f>
        <v>34</v>
      </c>
      <c r="I46" s="114" t="str">
        <f>IF(H46&gt;D46,"○","")</f>
        <v/>
      </c>
      <c r="J46" s="108" t="s">
        <v>66</v>
      </c>
    </row>
    <row r="47" spans="1:10" ht="15" customHeight="1" x14ac:dyDescent="0.15">
      <c r="B47" s="112"/>
      <c r="C47" s="114"/>
      <c r="D47" s="115"/>
      <c r="E47" s="3">
        <v>18</v>
      </c>
      <c r="F47" s="2" t="s">
        <v>4</v>
      </c>
      <c r="G47" s="3">
        <v>12</v>
      </c>
      <c r="H47" s="115"/>
      <c r="I47" s="114"/>
      <c r="J47" s="109"/>
    </row>
    <row r="48" spans="1:10" ht="15" customHeight="1" x14ac:dyDescent="0.15">
      <c r="B48" s="112"/>
      <c r="C48" s="114"/>
      <c r="D48" s="115"/>
      <c r="E48" s="3">
        <v>25</v>
      </c>
      <c r="F48" s="2" t="s">
        <v>5</v>
      </c>
      <c r="G48" s="3">
        <v>10</v>
      </c>
      <c r="H48" s="115"/>
      <c r="I48" s="114"/>
      <c r="J48" s="109"/>
    </row>
    <row r="49" spans="2:10" ht="15" customHeight="1" x14ac:dyDescent="0.15">
      <c r="B49" s="112"/>
      <c r="C49" s="114"/>
      <c r="D49" s="115"/>
      <c r="E49" s="3">
        <v>19</v>
      </c>
      <c r="F49" s="2" t="s">
        <v>6</v>
      </c>
      <c r="G49" s="3">
        <v>8</v>
      </c>
      <c r="H49" s="115"/>
      <c r="I49" s="114"/>
      <c r="J49" s="109"/>
    </row>
    <row r="50" spans="2:10" ht="15" customHeight="1" x14ac:dyDescent="0.15">
      <c r="B50" s="113"/>
      <c r="C50" s="114"/>
      <c r="D50" s="115"/>
      <c r="E50" s="3"/>
      <c r="F50" s="2" t="s">
        <v>2</v>
      </c>
      <c r="G50" s="3"/>
      <c r="H50" s="115"/>
      <c r="I50" s="114"/>
      <c r="J50" s="110"/>
    </row>
    <row r="51" spans="2:10" ht="14.25" customHeight="1" x14ac:dyDescent="0.15"/>
    <row r="52" spans="2:10" ht="14.25" customHeight="1" x14ac:dyDescent="0.15">
      <c r="B52" s="4"/>
    </row>
  </sheetData>
  <mergeCells count="42">
    <mergeCell ref="I25:I29"/>
    <mergeCell ref="J25:J29"/>
    <mergeCell ref="I18:I22"/>
    <mergeCell ref="J18:J22"/>
    <mergeCell ref="I4:I8"/>
    <mergeCell ref="J4:J8"/>
    <mergeCell ref="I11:I15"/>
    <mergeCell ref="J11:J15"/>
    <mergeCell ref="B4:B8"/>
    <mergeCell ref="C4:C8"/>
    <mergeCell ref="D4:D8"/>
    <mergeCell ref="H4:H8"/>
    <mergeCell ref="D11:D15"/>
    <mergeCell ref="H11:H15"/>
    <mergeCell ref="H25:H29"/>
    <mergeCell ref="D18:D22"/>
    <mergeCell ref="H18:H22"/>
    <mergeCell ref="B11:B15"/>
    <mergeCell ref="C11:C15"/>
    <mergeCell ref="B18:B22"/>
    <mergeCell ref="C18:C22"/>
    <mergeCell ref="B25:B29"/>
    <mergeCell ref="C25:C29"/>
    <mergeCell ref="D25:D29"/>
    <mergeCell ref="B39:B43"/>
    <mergeCell ref="C39:C43"/>
    <mergeCell ref="D39:D43"/>
    <mergeCell ref="H39:H43"/>
    <mergeCell ref="B46:B50"/>
    <mergeCell ref="C46:C50"/>
    <mergeCell ref="D46:D50"/>
    <mergeCell ref="H46:H50"/>
    <mergeCell ref="I32:I36"/>
    <mergeCell ref="J32:J36"/>
    <mergeCell ref="I39:I43"/>
    <mergeCell ref="J39:J43"/>
    <mergeCell ref="J46:J50"/>
    <mergeCell ref="B32:B36"/>
    <mergeCell ref="C32:C36"/>
    <mergeCell ref="D32:D36"/>
    <mergeCell ref="H32:H36"/>
    <mergeCell ref="I46:I50"/>
  </mergeCells>
  <phoneticPr fontId="1" type="noConversion"/>
  <pageMargins left="0.78670725109070305" right="0.78670725109070305" top="0.98390475971492264" bottom="0.98390475971492264" header="0.51174154431801144" footer="0.51174154431801144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fsystem!$C$2:$C$26</xm:f>
          </x14:formula1>
          <xm:sqref>J4:J8 B4:B8 B11:B15 J11:J15 J18:J22 B18:B22 B25:B29 J25:J29 J32:J36 B32:B36 B39:B43 J39:J43 B46:B50 J46:J50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5"/>
  </sheetPr>
  <dimension ref="A1:L59"/>
  <sheetViews>
    <sheetView view="pageBreakPreview" topLeftCell="A8" zoomScale="93" zoomScaleNormal="100" zoomScaleSheetLayoutView="89" workbookViewId="0">
      <selection activeCell="N7" sqref="N7"/>
    </sheetView>
  </sheetViews>
  <sheetFormatPr defaultColWidth="9" defaultRowHeight="13.5" x14ac:dyDescent="0.15"/>
  <cols>
    <col min="1" max="1" width="9" style="1" customWidth="1"/>
    <col min="2" max="2" width="16.25" style="1" customWidth="1"/>
    <col min="3" max="3" width="3" style="1" customWidth="1"/>
    <col min="4" max="4" width="5.75" style="1" customWidth="1"/>
    <col min="5" max="7" width="4.25" style="1" customWidth="1"/>
    <col min="8" max="8" width="5.75" style="1" customWidth="1"/>
    <col min="9" max="9" width="3" style="1" customWidth="1"/>
    <col min="10" max="10" width="16.25" style="1" customWidth="1"/>
    <col min="11" max="16384" width="9" style="1"/>
  </cols>
  <sheetData>
    <row r="1" spans="1:12" ht="14.25" customHeight="1" x14ac:dyDescent="0.15">
      <c r="B1" s="4" t="s">
        <v>150</v>
      </c>
    </row>
    <row r="2" spans="1:12" x14ac:dyDescent="0.15">
      <c r="B2" s="4"/>
    </row>
    <row r="3" spans="1:12" ht="14.25" customHeight="1" thickBot="1" x14ac:dyDescent="0.2"/>
    <row r="4" spans="1:12" ht="15" customHeight="1" thickTop="1" thickBot="1" x14ac:dyDescent="0.2">
      <c r="A4" s="4" t="s">
        <v>37</v>
      </c>
      <c r="B4" s="111" t="s">
        <v>67</v>
      </c>
      <c r="C4" s="114" t="str">
        <f>IF(D4&gt;H4,"○","")</f>
        <v/>
      </c>
      <c r="D4" s="115">
        <f>SUM(E4:E8)</f>
        <v>40</v>
      </c>
      <c r="E4" s="3">
        <v>6</v>
      </c>
      <c r="F4" s="2" t="s">
        <v>8</v>
      </c>
      <c r="G4" s="3">
        <v>17</v>
      </c>
      <c r="H4" s="115">
        <f>SUM(G4:G8)</f>
        <v>62</v>
      </c>
      <c r="I4" s="107" t="str">
        <f>IF(H4&gt;D4,"○","")</f>
        <v>○</v>
      </c>
      <c r="J4" s="120" t="s">
        <v>69</v>
      </c>
      <c r="L4" s="4"/>
    </row>
    <row r="5" spans="1:12" ht="15" customHeight="1" thickTop="1" thickBot="1" x14ac:dyDescent="0.2">
      <c r="B5" s="112"/>
      <c r="C5" s="114"/>
      <c r="D5" s="115"/>
      <c r="E5" s="3">
        <v>13</v>
      </c>
      <c r="F5" s="2" t="s">
        <v>4</v>
      </c>
      <c r="G5" s="3">
        <v>14</v>
      </c>
      <c r="H5" s="115"/>
      <c r="I5" s="107"/>
      <c r="J5" s="121"/>
      <c r="L5" s="4"/>
    </row>
    <row r="6" spans="1:12" ht="15" customHeight="1" thickTop="1" thickBot="1" x14ac:dyDescent="0.2">
      <c r="B6" s="112"/>
      <c r="C6" s="114"/>
      <c r="D6" s="115"/>
      <c r="E6" s="3">
        <v>11</v>
      </c>
      <c r="F6" s="2" t="s">
        <v>5</v>
      </c>
      <c r="G6" s="3">
        <v>15</v>
      </c>
      <c r="H6" s="115"/>
      <c r="I6" s="107"/>
      <c r="J6" s="121"/>
    </row>
    <row r="7" spans="1:12" ht="15" customHeight="1" thickTop="1" thickBot="1" x14ac:dyDescent="0.2">
      <c r="B7" s="112"/>
      <c r="C7" s="114"/>
      <c r="D7" s="115"/>
      <c r="E7" s="3">
        <v>10</v>
      </c>
      <c r="F7" s="2" t="s">
        <v>6</v>
      </c>
      <c r="G7" s="3">
        <v>16</v>
      </c>
      <c r="H7" s="115"/>
      <c r="I7" s="107"/>
      <c r="J7" s="121"/>
    </row>
    <row r="8" spans="1:12" ht="15" customHeight="1" thickTop="1" thickBot="1" x14ac:dyDescent="0.2">
      <c r="B8" s="113"/>
      <c r="C8" s="114"/>
      <c r="D8" s="115"/>
      <c r="E8" s="3"/>
      <c r="F8" s="2" t="s">
        <v>2</v>
      </c>
      <c r="G8" s="6"/>
      <c r="H8" s="115"/>
      <c r="I8" s="107"/>
      <c r="J8" s="122"/>
    </row>
    <row r="9" spans="1:12" ht="14.25" customHeight="1" thickTop="1" x14ac:dyDescent="0.15"/>
    <row r="10" spans="1:12" ht="14.25" customHeight="1" thickBot="1" x14ac:dyDescent="0.2"/>
    <row r="11" spans="1:12" ht="15" customHeight="1" thickTop="1" thickBot="1" x14ac:dyDescent="0.2">
      <c r="A11" s="4" t="s">
        <v>38</v>
      </c>
      <c r="B11" s="111" t="s">
        <v>64</v>
      </c>
      <c r="C11" s="114" t="str">
        <f>IF(D11&gt;H11,"○","")</f>
        <v>○</v>
      </c>
      <c r="D11" s="115">
        <f>SUM(E11:E15)</f>
        <v>73</v>
      </c>
      <c r="E11" s="3">
        <v>26</v>
      </c>
      <c r="F11" s="2" t="s">
        <v>8</v>
      </c>
      <c r="G11" s="3">
        <v>12</v>
      </c>
      <c r="H11" s="115">
        <f>SUM(G11:G15)</f>
        <v>63</v>
      </c>
      <c r="I11" s="107" t="str">
        <f>IF(H11&gt;D11,"○","")</f>
        <v/>
      </c>
      <c r="J11" s="108" t="s">
        <v>72</v>
      </c>
    </row>
    <row r="12" spans="1:12" ht="15" customHeight="1" thickTop="1" thickBot="1" x14ac:dyDescent="0.2">
      <c r="B12" s="112"/>
      <c r="C12" s="114"/>
      <c r="D12" s="115"/>
      <c r="E12" s="3">
        <v>14</v>
      </c>
      <c r="F12" s="2" t="s">
        <v>4</v>
      </c>
      <c r="G12" s="3">
        <v>18</v>
      </c>
      <c r="H12" s="115"/>
      <c r="I12" s="107"/>
      <c r="J12" s="109"/>
    </row>
    <row r="13" spans="1:12" ht="15" customHeight="1" thickTop="1" thickBot="1" x14ac:dyDescent="0.2">
      <c r="B13" s="112"/>
      <c r="C13" s="114"/>
      <c r="D13" s="115"/>
      <c r="E13" s="3">
        <v>20</v>
      </c>
      <c r="F13" s="2" t="s">
        <v>5</v>
      </c>
      <c r="G13" s="3">
        <v>12</v>
      </c>
      <c r="H13" s="115"/>
      <c r="I13" s="107"/>
      <c r="J13" s="109"/>
    </row>
    <row r="14" spans="1:12" ht="15" customHeight="1" thickTop="1" thickBot="1" x14ac:dyDescent="0.2">
      <c r="B14" s="112"/>
      <c r="C14" s="114"/>
      <c r="D14" s="115"/>
      <c r="E14" s="3">
        <v>13</v>
      </c>
      <c r="F14" s="2" t="s">
        <v>6</v>
      </c>
      <c r="G14" s="3">
        <v>21</v>
      </c>
      <c r="H14" s="115"/>
      <c r="I14" s="107"/>
      <c r="J14" s="109"/>
    </row>
    <row r="15" spans="1:12" ht="15" customHeight="1" thickTop="1" thickBot="1" x14ac:dyDescent="0.2">
      <c r="B15" s="113"/>
      <c r="C15" s="114"/>
      <c r="D15" s="115"/>
      <c r="E15" s="3"/>
      <c r="F15" s="2" t="s">
        <v>2</v>
      </c>
      <c r="G15" s="3"/>
      <c r="H15" s="115"/>
      <c r="I15" s="107"/>
      <c r="J15" s="110"/>
    </row>
    <row r="16" spans="1:12" ht="14.25" customHeight="1" thickTop="1" x14ac:dyDescent="0.15"/>
    <row r="17" spans="1:10" ht="14.25" customHeight="1" thickBot="1" x14ac:dyDescent="0.2"/>
    <row r="18" spans="1:10" ht="15" customHeight="1" thickTop="1" thickBot="1" x14ac:dyDescent="0.2">
      <c r="A18" s="4" t="s">
        <v>26</v>
      </c>
      <c r="B18" s="111" t="s">
        <v>75</v>
      </c>
      <c r="C18" s="114" t="str">
        <f>IF(D18&gt;H18,"○","")</f>
        <v/>
      </c>
      <c r="D18" s="115">
        <f>SUM(E18:E22)</f>
        <v>38</v>
      </c>
      <c r="E18" s="3">
        <v>9</v>
      </c>
      <c r="F18" s="2" t="s">
        <v>8</v>
      </c>
      <c r="G18" s="3">
        <v>20</v>
      </c>
      <c r="H18" s="115">
        <f>SUM(G18:G22)</f>
        <v>60</v>
      </c>
      <c r="I18" s="107" t="str">
        <f>IF(H18&gt;D18,"○","")</f>
        <v>○</v>
      </c>
      <c r="J18" s="108" t="s">
        <v>77</v>
      </c>
    </row>
    <row r="19" spans="1:10" ht="15" customHeight="1" thickTop="1" thickBot="1" x14ac:dyDescent="0.2">
      <c r="B19" s="112"/>
      <c r="C19" s="114"/>
      <c r="D19" s="115"/>
      <c r="E19" s="3">
        <v>5</v>
      </c>
      <c r="F19" s="2" t="s">
        <v>4</v>
      </c>
      <c r="G19" s="3">
        <v>18</v>
      </c>
      <c r="H19" s="115"/>
      <c r="I19" s="107"/>
      <c r="J19" s="109"/>
    </row>
    <row r="20" spans="1:10" ht="15" customHeight="1" thickTop="1" thickBot="1" x14ac:dyDescent="0.2">
      <c r="B20" s="112"/>
      <c r="C20" s="114"/>
      <c r="D20" s="115"/>
      <c r="E20" s="3">
        <v>12</v>
      </c>
      <c r="F20" s="2" t="s">
        <v>5</v>
      </c>
      <c r="G20" s="3">
        <v>10</v>
      </c>
      <c r="H20" s="115"/>
      <c r="I20" s="107"/>
      <c r="J20" s="109"/>
    </row>
    <row r="21" spans="1:10" ht="15" customHeight="1" thickTop="1" thickBot="1" x14ac:dyDescent="0.2">
      <c r="B21" s="112"/>
      <c r="C21" s="114"/>
      <c r="D21" s="115"/>
      <c r="E21" s="3">
        <v>12</v>
      </c>
      <c r="F21" s="2" t="s">
        <v>6</v>
      </c>
      <c r="G21" s="3">
        <v>12</v>
      </c>
      <c r="H21" s="115"/>
      <c r="I21" s="107"/>
      <c r="J21" s="109"/>
    </row>
    <row r="22" spans="1:10" ht="15" customHeight="1" thickTop="1" thickBot="1" x14ac:dyDescent="0.2">
      <c r="B22" s="113"/>
      <c r="C22" s="114"/>
      <c r="D22" s="115"/>
      <c r="E22" s="3"/>
      <c r="F22" s="2" t="s">
        <v>2</v>
      </c>
      <c r="G22" s="3"/>
      <c r="H22" s="115"/>
      <c r="I22" s="107"/>
      <c r="J22" s="110"/>
    </row>
    <row r="23" spans="1:10" ht="14.25" customHeight="1" thickTop="1" x14ac:dyDescent="0.15"/>
    <row r="24" spans="1:10" ht="14.25" customHeight="1" thickBot="1" x14ac:dyDescent="0.2"/>
    <row r="25" spans="1:10" ht="15" customHeight="1" thickTop="1" thickBot="1" x14ac:dyDescent="0.2">
      <c r="A25" s="4" t="s">
        <v>27</v>
      </c>
      <c r="B25" s="111" t="s">
        <v>79</v>
      </c>
      <c r="C25" s="114" t="str">
        <f>IF(D25&gt;H25,"○","")</f>
        <v/>
      </c>
      <c r="D25" s="115">
        <f>SUM(E25:E29)</f>
        <v>15</v>
      </c>
      <c r="E25" s="3">
        <v>4</v>
      </c>
      <c r="F25" s="2" t="s">
        <v>8</v>
      </c>
      <c r="G25" s="3">
        <v>33</v>
      </c>
      <c r="H25" s="115">
        <f>SUM(G25:G29)</f>
        <v>105</v>
      </c>
      <c r="I25" s="107" t="str">
        <f>IF(H25&gt;D25,"○","")</f>
        <v>○</v>
      </c>
      <c r="J25" s="108" t="s">
        <v>81</v>
      </c>
    </row>
    <row r="26" spans="1:10" ht="15" customHeight="1" thickTop="1" thickBot="1" x14ac:dyDescent="0.2">
      <c r="B26" s="112"/>
      <c r="C26" s="114"/>
      <c r="D26" s="115"/>
      <c r="E26" s="3">
        <v>7</v>
      </c>
      <c r="F26" s="2" t="s">
        <v>4</v>
      </c>
      <c r="G26" s="3">
        <v>28</v>
      </c>
      <c r="H26" s="115"/>
      <c r="I26" s="107"/>
      <c r="J26" s="109"/>
    </row>
    <row r="27" spans="1:10" ht="15" customHeight="1" thickTop="1" thickBot="1" x14ac:dyDescent="0.2">
      <c r="B27" s="112"/>
      <c r="C27" s="114"/>
      <c r="D27" s="115"/>
      <c r="E27" s="3">
        <v>0</v>
      </c>
      <c r="F27" s="2" t="s">
        <v>5</v>
      </c>
      <c r="G27" s="3">
        <v>29</v>
      </c>
      <c r="H27" s="115"/>
      <c r="I27" s="107"/>
      <c r="J27" s="109"/>
    </row>
    <row r="28" spans="1:10" ht="15" customHeight="1" thickTop="1" thickBot="1" x14ac:dyDescent="0.2">
      <c r="B28" s="112"/>
      <c r="C28" s="114"/>
      <c r="D28" s="115"/>
      <c r="E28" s="3">
        <v>4</v>
      </c>
      <c r="F28" s="2" t="s">
        <v>6</v>
      </c>
      <c r="G28" s="3">
        <v>15</v>
      </c>
      <c r="H28" s="115"/>
      <c r="I28" s="107"/>
      <c r="J28" s="109"/>
    </row>
    <row r="29" spans="1:10" ht="15" customHeight="1" thickTop="1" thickBot="1" x14ac:dyDescent="0.2">
      <c r="B29" s="113"/>
      <c r="C29" s="114"/>
      <c r="D29" s="115"/>
      <c r="E29" s="3"/>
      <c r="F29" s="2" t="s">
        <v>2</v>
      </c>
      <c r="G29" s="3"/>
      <c r="H29" s="115"/>
      <c r="I29" s="107"/>
      <c r="J29" s="110"/>
    </row>
    <row r="30" spans="1:10" ht="14.25" customHeight="1" thickTop="1" x14ac:dyDescent="0.15"/>
    <row r="31" spans="1:10" ht="14.25" customHeight="1" thickBot="1" x14ac:dyDescent="0.2"/>
    <row r="32" spans="1:10" ht="15" customHeight="1" thickTop="1" thickBot="1" x14ac:dyDescent="0.2">
      <c r="A32" s="4"/>
      <c r="B32" s="111"/>
      <c r="C32" s="114" t="str">
        <f>IF(D32&gt;H32,"○","")</f>
        <v/>
      </c>
      <c r="D32" s="115">
        <f>SUM(E32:E36)</f>
        <v>0</v>
      </c>
      <c r="E32" s="3"/>
      <c r="F32" s="2" t="s">
        <v>8</v>
      </c>
      <c r="G32" s="3"/>
      <c r="H32" s="115">
        <f>SUM(G32:G36)</f>
        <v>0</v>
      </c>
      <c r="I32" s="107" t="str">
        <f>IF(H32&gt;D32,"○","")</f>
        <v/>
      </c>
      <c r="J32" s="108"/>
    </row>
    <row r="33" spans="1:10" ht="15" customHeight="1" thickTop="1" thickBot="1" x14ac:dyDescent="0.2">
      <c r="B33" s="112"/>
      <c r="C33" s="114"/>
      <c r="D33" s="115"/>
      <c r="E33" s="3"/>
      <c r="F33" s="2" t="s">
        <v>4</v>
      </c>
      <c r="G33" s="3"/>
      <c r="H33" s="115"/>
      <c r="I33" s="107"/>
      <c r="J33" s="126"/>
    </row>
    <row r="34" spans="1:10" ht="15" customHeight="1" thickTop="1" thickBot="1" x14ac:dyDescent="0.2">
      <c r="B34" s="112"/>
      <c r="C34" s="114"/>
      <c r="D34" s="115"/>
      <c r="E34" s="3"/>
      <c r="F34" s="2" t="s">
        <v>5</v>
      </c>
      <c r="G34" s="3"/>
      <c r="H34" s="115"/>
      <c r="I34" s="107"/>
      <c r="J34" s="126"/>
    </row>
    <row r="35" spans="1:10" ht="15" customHeight="1" thickTop="1" thickBot="1" x14ac:dyDescent="0.2">
      <c r="B35" s="112"/>
      <c r="C35" s="114"/>
      <c r="D35" s="115"/>
      <c r="E35" s="3"/>
      <c r="F35" s="2" t="s">
        <v>6</v>
      </c>
      <c r="G35" s="3"/>
      <c r="H35" s="115"/>
      <c r="I35" s="107"/>
      <c r="J35" s="126"/>
    </row>
    <row r="36" spans="1:10" ht="15" customHeight="1" thickTop="1" thickBot="1" x14ac:dyDescent="0.2">
      <c r="B36" s="113"/>
      <c r="C36" s="114"/>
      <c r="D36" s="115"/>
      <c r="E36" s="3"/>
      <c r="F36" s="2" t="s">
        <v>2</v>
      </c>
      <c r="G36" s="3"/>
      <c r="H36" s="115"/>
      <c r="I36" s="107"/>
      <c r="J36" s="127"/>
    </row>
    <row r="37" spans="1:10" ht="14.25" customHeight="1" thickTop="1" x14ac:dyDescent="0.15"/>
    <row r="38" spans="1:10" ht="14.25" customHeight="1" thickBot="1" x14ac:dyDescent="0.2"/>
    <row r="39" spans="1:10" ht="15" customHeight="1" thickTop="1" thickBot="1" x14ac:dyDescent="0.2">
      <c r="A39" s="4"/>
      <c r="B39" s="111"/>
      <c r="C39" s="114" t="str">
        <f>IF(D39&gt;H39,"○","")</f>
        <v/>
      </c>
      <c r="D39" s="115">
        <f>SUM(E39:E43)</f>
        <v>0</v>
      </c>
      <c r="E39" s="6"/>
      <c r="F39" s="2" t="s">
        <v>8</v>
      </c>
      <c r="G39" s="3"/>
      <c r="H39" s="115">
        <f>SUM(G39:G43)</f>
        <v>0</v>
      </c>
      <c r="I39" s="107" t="str">
        <f>IF(H39&gt;D39,"○","")</f>
        <v/>
      </c>
      <c r="J39" s="108"/>
    </row>
    <row r="40" spans="1:10" ht="15" customHeight="1" thickTop="1" thickBot="1" x14ac:dyDescent="0.2">
      <c r="B40" s="112"/>
      <c r="C40" s="114"/>
      <c r="D40" s="115"/>
      <c r="E40" s="3"/>
      <c r="F40" s="2" t="s">
        <v>4</v>
      </c>
      <c r="G40" s="3"/>
      <c r="H40" s="115"/>
      <c r="I40" s="107"/>
      <c r="J40" s="109"/>
    </row>
    <row r="41" spans="1:10" ht="15" customHeight="1" thickTop="1" thickBot="1" x14ac:dyDescent="0.2">
      <c r="B41" s="112"/>
      <c r="C41" s="114"/>
      <c r="D41" s="115"/>
      <c r="E41" s="3"/>
      <c r="F41" s="2" t="s">
        <v>5</v>
      </c>
      <c r="G41" s="3"/>
      <c r="H41" s="115"/>
      <c r="I41" s="107"/>
      <c r="J41" s="109"/>
    </row>
    <row r="42" spans="1:10" ht="15" customHeight="1" thickTop="1" thickBot="1" x14ac:dyDescent="0.2">
      <c r="B42" s="112"/>
      <c r="C42" s="114"/>
      <c r="D42" s="115"/>
      <c r="E42" s="3"/>
      <c r="F42" s="2" t="s">
        <v>6</v>
      </c>
      <c r="G42" s="3"/>
      <c r="H42" s="115"/>
      <c r="I42" s="107"/>
      <c r="J42" s="109"/>
    </row>
    <row r="43" spans="1:10" ht="15" customHeight="1" thickTop="1" thickBot="1" x14ac:dyDescent="0.2">
      <c r="B43" s="113"/>
      <c r="C43" s="114"/>
      <c r="D43" s="115"/>
      <c r="E43" s="3"/>
      <c r="F43" s="2" t="s">
        <v>2</v>
      </c>
      <c r="G43" s="3"/>
      <c r="H43" s="115"/>
      <c r="I43" s="107"/>
      <c r="J43" s="110"/>
    </row>
    <row r="44" spans="1:10" ht="14.25" customHeight="1" thickTop="1" x14ac:dyDescent="0.15"/>
    <row r="45" spans="1:10" ht="14.25" customHeight="1" thickBot="1" x14ac:dyDescent="0.2"/>
    <row r="46" spans="1:10" ht="15" customHeight="1" thickTop="1" thickBot="1" x14ac:dyDescent="0.2">
      <c r="A46" s="4"/>
      <c r="B46" s="111"/>
      <c r="C46" s="114" t="str">
        <f>IF(D46&gt;H46,"○","")</f>
        <v/>
      </c>
      <c r="D46" s="115">
        <f>SUM(E46:E50)</f>
        <v>0</v>
      </c>
      <c r="E46" s="3"/>
      <c r="F46" s="2" t="s">
        <v>8</v>
      </c>
      <c r="G46" s="3"/>
      <c r="H46" s="115">
        <f>SUM(G46:G50)</f>
        <v>0</v>
      </c>
      <c r="I46" s="107" t="str">
        <f>IF(H46&gt;D46,"○","")</f>
        <v/>
      </c>
      <c r="J46" s="108"/>
    </row>
    <row r="47" spans="1:10" ht="15" customHeight="1" thickTop="1" thickBot="1" x14ac:dyDescent="0.2">
      <c r="B47" s="112"/>
      <c r="C47" s="114"/>
      <c r="D47" s="115"/>
      <c r="E47" s="3"/>
      <c r="F47" s="2" t="s">
        <v>4</v>
      </c>
      <c r="G47" s="3"/>
      <c r="H47" s="115"/>
      <c r="I47" s="107"/>
      <c r="J47" s="109"/>
    </row>
    <row r="48" spans="1:10" ht="15" customHeight="1" thickTop="1" thickBot="1" x14ac:dyDescent="0.2">
      <c r="B48" s="112"/>
      <c r="C48" s="114"/>
      <c r="D48" s="115"/>
      <c r="E48" s="3"/>
      <c r="F48" s="2" t="s">
        <v>5</v>
      </c>
      <c r="G48" s="3"/>
      <c r="H48" s="115"/>
      <c r="I48" s="107"/>
      <c r="J48" s="109"/>
    </row>
    <row r="49" spans="1:10" ht="15" customHeight="1" thickTop="1" thickBot="1" x14ac:dyDescent="0.2">
      <c r="B49" s="112"/>
      <c r="C49" s="114"/>
      <c r="D49" s="115"/>
      <c r="E49" s="3"/>
      <c r="F49" s="2" t="s">
        <v>6</v>
      </c>
      <c r="G49" s="3"/>
      <c r="H49" s="115"/>
      <c r="I49" s="107"/>
      <c r="J49" s="109"/>
    </row>
    <row r="50" spans="1:10" ht="15" customHeight="1" thickTop="1" thickBot="1" x14ac:dyDescent="0.2">
      <c r="B50" s="113"/>
      <c r="C50" s="114"/>
      <c r="D50" s="115"/>
      <c r="E50" s="3"/>
      <c r="F50" s="2" t="s">
        <v>2</v>
      </c>
      <c r="G50" s="3"/>
      <c r="H50" s="115"/>
      <c r="I50" s="107"/>
      <c r="J50" s="110"/>
    </row>
    <row r="51" spans="1:10" ht="14.25" customHeight="1" thickTop="1" x14ac:dyDescent="0.15"/>
    <row r="52" spans="1:10" ht="14.25" customHeight="1" thickBot="1" x14ac:dyDescent="0.2"/>
    <row r="53" spans="1:10" ht="15" customHeight="1" thickTop="1" thickBot="1" x14ac:dyDescent="0.2">
      <c r="A53" s="4"/>
      <c r="B53" s="111"/>
      <c r="C53" s="114" t="str">
        <f>IF(D53&gt;H53,"○","")</f>
        <v/>
      </c>
      <c r="D53" s="115">
        <f>SUM(E53:E57)</f>
        <v>0</v>
      </c>
      <c r="E53" s="3"/>
      <c r="F53" s="2" t="s">
        <v>8</v>
      </c>
      <c r="G53" s="3"/>
      <c r="H53" s="115">
        <f>SUM(G53:G57)</f>
        <v>0</v>
      </c>
      <c r="I53" s="107" t="str">
        <f>IF(H53&gt;D53,"○","")</f>
        <v/>
      </c>
      <c r="J53" s="108"/>
    </row>
    <row r="54" spans="1:10" ht="15" customHeight="1" thickTop="1" thickBot="1" x14ac:dyDescent="0.2">
      <c r="B54" s="112"/>
      <c r="C54" s="114"/>
      <c r="D54" s="115"/>
      <c r="E54" s="3"/>
      <c r="F54" s="2" t="s">
        <v>4</v>
      </c>
      <c r="G54" s="3"/>
      <c r="H54" s="115"/>
      <c r="I54" s="107"/>
      <c r="J54" s="109"/>
    </row>
    <row r="55" spans="1:10" ht="15" customHeight="1" thickTop="1" thickBot="1" x14ac:dyDescent="0.2">
      <c r="B55" s="112"/>
      <c r="C55" s="114"/>
      <c r="D55" s="115"/>
      <c r="E55" s="3"/>
      <c r="F55" s="2" t="s">
        <v>5</v>
      </c>
      <c r="G55" s="3"/>
      <c r="H55" s="115"/>
      <c r="I55" s="107"/>
      <c r="J55" s="109"/>
    </row>
    <row r="56" spans="1:10" ht="15" customHeight="1" thickTop="1" thickBot="1" x14ac:dyDescent="0.2">
      <c r="B56" s="112"/>
      <c r="C56" s="114"/>
      <c r="D56" s="115"/>
      <c r="E56" s="3"/>
      <c r="F56" s="2" t="s">
        <v>6</v>
      </c>
      <c r="G56" s="3"/>
      <c r="H56" s="115"/>
      <c r="I56" s="107"/>
      <c r="J56" s="109"/>
    </row>
    <row r="57" spans="1:10" ht="15" customHeight="1" thickTop="1" thickBot="1" x14ac:dyDescent="0.2">
      <c r="B57" s="113"/>
      <c r="C57" s="114"/>
      <c r="D57" s="115"/>
      <c r="E57" s="3"/>
      <c r="F57" s="2" t="s">
        <v>2</v>
      </c>
      <c r="G57" s="3"/>
      <c r="H57" s="115"/>
      <c r="I57" s="107"/>
      <c r="J57" s="110"/>
    </row>
    <row r="58" spans="1:10" ht="14.25" customHeight="1" thickTop="1" x14ac:dyDescent="0.15"/>
    <row r="59" spans="1:10" ht="14.25" customHeight="1" x14ac:dyDescent="0.15">
      <c r="B59" s="4"/>
    </row>
  </sheetData>
  <mergeCells count="48">
    <mergeCell ref="I53:I57"/>
    <mergeCell ref="J53:J57"/>
    <mergeCell ref="B46:B50"/>
    <mergeCell ref="C46:C50"/>
    <mergeCell ref="B53:B57"/>
    <mergeCell ref="C53:C57"/>
    <mergeCell ref="D53:D57"/>
    <mergeCell ref="H53:H57"/>
    <mergeCell ref="D46:D50"/>
    <mergeCell ref="H46:H50"/>
    <mergeCell ref="I32:I36"/>
    <mergeCell ref="J32:J36"/>
    <mergeCell ref="I39:I43"/>
    <mergeCell ref="J39:J43"/>
    <mergeCell ref="I46:I50"/>
    <mergeCell ref="J46:J50"/>
    <mergeCell ref="B39:B43"/>
    <mergeCell ref="C39:C43"/>
    <mergeCell ref="D39:D43"/>
    <mergeCell ref="H39:H43"/>
    <mergeCell ref="B32:B36"/>
    <mergeCell ref="C32:C36"/>
    <mergeCell ref="D32:D36"/>
    <mergeCell ref="H32:H36"/>
    <mergeCell ref="I25:I29"/>
    <mergeCell ref="J25:J29"/>
    <mergeCell ref="B18:B22"/>
    <mergeCell ref="C18:C22"/>
    <mergeCell ref="B25:B29"/>
    <mergeCell ref="C25:C29"/>
    <mergeCell ref="D25:D29"/>
    <mergeCell ref="H25:H29"/>
    <mergeCell ref="D18:D22"/>
    <mergeCell ref="H18:H22"/>
    <mergeCell ref="I4:I8"/>
    <mergeCell ref="J4:J8"/>
    <mergeCell ref="I11:I15"/>
    <mergeCell ref="J11:J15"/>
    <mergeCell ref="I18:I22"/>
    <mergeCell ref="J18:J22"/>
    <mergeCell ref="B11:B15"/>
    <mergeCell ref="C11:C15"/>
    <mergeCell ref="D11:D15"/>
    <mergeCell ref="H11:H15"/>
    <mergeCell ref="B4:B8"/>
    <mergeCell ref="C4:C8"/>
    <mergeCell ref="D4:D8"/>
    <mergeCell ref="H4:H8"/>
  </mergeCells>
  <phoneticPr fontId="1" type="noConversion"/>
  <pageMargins left="0.78670725109070305" right="0.78670725109070305" top="0.98390475971492264" bottom="0.98390475971492264" header="0.51174154431801144" footer="0.51174154431801144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msystem!$C$2:$C$26</xm:f>
          </x14:formula1>
          <xm:sqref>B4:B8 B11:B15 B18:B22 J18:J22 J11:J15 J4:J8 J25:J29 J32:J36 J39:J43 B39:B43 B32:B36 B25:B29 J46:J50 B46:B50 B53:B57 J53:J57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</sheetPr>
  <dimension ref="A1:J134"/>
  <sheetViews>
    <sheetView view="pageBreakPreview" topLeftCell="A13" zoomScaleNormal="100" zoomScaleSheetLayoutView="100" workbookViewId="0">
      <selection activeCell="N7" sqref="N7"/>
    </sheetView>
  </sheetViews>
  <sheetFormatPr defaultColWidth="9" defaultRowHeight="13.5" x14ac:dyDescent="0.15"/>
  <cols>
    <col min="1" max="1" width="9" style="4"/>
    <col min="2" max="2" width="16.25" style="4" customWidth="1"/>
    <col min="3" max="3" width="3" style="4" customWidth="1"/>
    <col min="4" max="4" width="5.75" style="4" customWidth="1"/>
    <col min="5" max="7" width="4.25" style="4" customWidth="1"/>
    <col min="8" max="8" width="5.75" style="4" customWidth="1"/>
    <col min="9" max="9" width="3" style="4" customWidth="1"/>
    <col min="10" max="10" width="16.25" style="4" customWidth="1"/>
    <col min="11" max="16384" width="9" style="4"/>
  </cols>
  <sheetData>
    <row r="1" spans="1:10" ht="14.25" customHeight="1" x14ac:dyDescent="0.15">
      <c r="B1" s="4" t="s">
        <v>148</v>
      </c>
    </row>
    <row r="3" spans="1:10" ht="14.25" customHeight="1" thickBot="1" x14ac:dyDescent="0.2">
      <c r="J3" s="7"/>
    </row>
    <row r="4" spans="1:10" ht="15" customHeight="1" thickTop="1" thickBot="1" x14ac:dyDescent="0.2">
      <c r="A4" s="4" t="s">
        <v>39</v>
      </c>
      <c r="B4" s="111" t="s">
        <v>147</v>
      </c>
      <c r="C4" s="114" t="str">
        <f>IF(D4&gt;H4,"○","")</f>
        <v>○</v>
      </c>
      <c r="D4" s="125">
        <f>SUM(E4:E8)</f>
        <v>98</v>
      </c>
      <c r="E4" s="6">
        <v>38</v>
      </c>
      <c r="F4" s="5" t="s">
        <v>3</v>
      </c>
      <c r="G4" s="6">
        <v>0</v>
      </c>
      <c r="H4" s="125">
        <f>SUM(G4:G8)</f>
        <v>14</v>
      </c>
      <c r="I4" s="107" t="str">
        <f>IF(H4&gt;D4,"○","")</f>
        <v/>
      </c>
      <c r="J4" s="120" t="s">
        <v>149</v>
      </c>
    </row>
    <row r="5" spans="1:10" ht="15" customHeight="1" thickTop="1" thickBot="1" x14ac:dyDescent="0.2">
      <c r="B5" s="112"/>
      <c r="C5" s="114"/>
      <c r="D5" s="125"/>
      <c r="E5" s="6">
        <v>20</v>
      </c>
      <c r="F5" s="5" t="s">
        <v>4</v>
      </c>
      <c r="G5" s="6">
        <v>2</v>
      </c>
      <c r="H5" s="125"/>
      <c r="I5" s="107"/>
      <c r="J5" s="121"/>
    </row>
    <row r="6" spans="1:10" ht="15" customHeight="1" x14ac:dyDescent="0.15">
      <c r="B6" s="112"/>
      <c r="C6" s="114"/>
      <c r="D6" s="125"/>
      <c r="E6" s="6">
        <v>28</v>
      </c>
      <c r="F6" s="5" t="s">
        <v>5</v>
      </c>
      <c r="G6" s="6">
        <v>2</v>
      </c>
      <c r="H6" s="125"/>
      <c r="I6" s="107"/>
      <c r="J6" s="121"/>
    </row>
    <row r="7" spans="1:10" ht="15" customHeight="1" x14ac:dyDescent="0.15">
      <c r="B7" s="112"/>
      <c r="C7" s="114"/>
      <c r="D7" s="125"/>
      <c r="E7" s="6">
        <v>12</v>
      </c>
      <c r="F7" s="5" t="s">
        <v>6</v>
      </c>
      <c r="G7" s="6">
        <v>10</v>
      </c>
      <c r="H7" s="125"/>
      <c r="I7" s="107"/>
      <c r="J7" s="121"/>
    </row>
    <row r="8" spans="1:10" ht="15" customHeight="1" x14ac:dyDescent="0.15">
      <c r="B8" s="113"/>
      <c r="C8" s="114"/>
      <c r="D8" s="125"/>
      <c r="E8" s="6"/>
      <c r="F8" s="5" t="s">
        <v>2</v>
      </c>
      <c r="G8" s="6"/>
      <c r="H8" s="125"/>
      <c r="I8" s="107"/>
      <c r="J8" s="122"/>
    </row>
    <row r="9" spans="1:10" ht="14.25" customHeight="1" thickTop="1" x14ac:dyDescent="0.15">
      <c r="B9" s="7"/>
      <c r="J9" s="7"/>
    </row>
    <row r="10" spans="1:10" ht="14.25" customHeight="1" thickBot="1" x14ac:dyDescent="0.2">
      <c r="J10" s="7"/>
    </row>
    <row r="11" spans="1:10" ht="15" customHeight="1" thickTop="1" thickBot="1" x14ac:dyDescent="0.2">
      <c r="A11" s="4" t="s">
        <v>29</v>
      </c>
      <c r="B11" s="111" t="s">
        <v>58</v>
      </c>
      <c r="C11" s="114" t="str">
        <f>IF(D11&gt;H11,"○","")</f>
        <v/>
      </c>
      <c r="D11" s="125">
        <f>SUM(E11:E15)</f>
        <v>35</v>
      </c>
      <c r="E11" s="6">
        <v>4</v>
      </c>
      <c r="F11" s="5" t="s">
        <v>3</v>
      </c>
      <c r="G11" s="6">
        <v>25</v>
      </c>
      <c r="H11" s="125">
        <f>SUM(G11:G15)</f>
        <v>85</v>
      </c>
      <c r="I11" s="107" t="str">
        <f>IF(H11&gt;D11,"○","")</f>
        <v>○</v>
      </c>
      <c r="J11" s="108" t="s">
        <v>60</v>
      </c>
    </row>
    <row r="12" spans="1:10" ht="15" customHeight="1" thickTop="1" thickBot="1" x14ac:dyDescent="0.2">
      <c r="B12" s="112"/>
      <c r="C12" s="114"/>
      <c r="D12" s="125"/>
      <c r="E12" s="6">
        <v>8</v>
      </c>
      <c r="F12" s="5" t="s">
        <v>4</v>
      </c>
      <c r="G12" s="6">
        <v>24</v>
      </c>
      <c r="H12" s="125"/>
      <c r="I12" s="107"/>
      <c r="J12" s="109"/>
    </row>
    <row r="13" spans="1:10" ht="15" customHeight="1" thickTop="1" thickBot="1" x14ac:dyDescent="0.2">
      <c r="B13" s="112"/>
      <c r="C13" s="114"/>
      <c r="D13" s="125"/>
      <c r="E13" s="6">
        <v>12</v>
      </c>
      <c r="F13" s="5" t="s">
        <v>5</v>
      </c>
      <c r="G13" s="6">
        <v>19</v>
      </c>
      <c r="H13" s="125"/>
      <c r="I13" s="107"/>
      <c r="J13" s="109"/>
    </row>
    <row r="14" spans="1:10" ht="15" customHeight="1" thickTop="1" thickBot="1" x14ac:dyDescent="0.2">
      <c r="B14" s="112"/>
      <c r="C14" s="114"/>
      <c r="D14" s="125"/>
      <c r="E14" s="6">
        <v>11</v>
      </c>
      <c r="F14" s="5" t="s">
        <v>6</v>
      </c>
      <c r="G14" s="6">
        <v>17</v>
      </c>
      <c r="H14" s="125"/>
      <c r="I14" s="107"/>
      <c r="J14" s="109"/>
    </row>
    <row r="15" spans="1:10" ht="15" customHeight="1" thickTop="1" thickBot="1" x14ac:dyDescent="0.2">
      <c r="B15" s="113"/>
      <c r="C15" s="114"/>
      <c r="D15" s="125"/>
      <c r="E15" s="6"/>
      <c r="F15" s="5" t="s">
        <v>2</v>
      </c>
      <c r="G15" s="6"/>
      <c r="H15" s="125"/>
      <c r="I15" s="107"/>
      <c r="J15" s="110"/>
    </row>
    <row r="16" spans="1:10" ht="14.25" customHeight="1" thickTop="1" x14ac:dyDescent="0.15">
      <c r="B16" s="7"/>
      <c r="J16" s="7"/>
    </row>
    <row r="17" spans="1:10" ht="14.25" customHeight="1" thickBot="1" x14ac:dyDescent="0.2">
      <c r="J17" s="7"/>
    </row>
    <row r="18" spans="1:10" ht="15" customHeight="1" thickTop="1" thickBot="1" x14ac:dyDescent="0.2">
      <c r="A18" s="4" t="s">
        <v>30</v>
      </c>
      <c r="B18" s="111" t="s">
        <v>56</v>
      </c>
      <c r="C18" s="114" t="str">
        <f>IF(D18&gt;H18,"○","")</f>
        <v>○</v>
      </c>
      <c r="D18" s="125">
        <f>SUM(E18:E22)</f>
        <v>81</v>
      </c>
      <c r="E18" s="6">
        <v>18</v>
      </c>
      <c r="F18" s="5" t="s">
        <v>3</v>
      </c>
      <c r="G18" s="6">
        <v>8</v>
      </c>
      <c r="H18" s="125">
        <f>SUM(G18:G22)</f>
        <v>17</v>
      </c>
      <c r="I18" s="107" t="str">
        <f>IF(H18&gt;D18,"○","")</f>
        <v/>
      </c>
      <c r="J18" s="108" t="s">
        <v>15</v>
      </c>
    </row>
    <row r="19" spans="1:10" ht="15" customHeight="1" thickTop="1" thickBot="1" x14ac:dyDescent="0.2">
      <c r="B19" s="112"/>
      <c r="C19" s="114"/>
      <c r="D19" s="125"/>
      <c r="E19" s="6">
        <v>16</v>
      </c>
      <c r="F19" s="5" t="s">
        <v>4</v>
      </c>
      <c r="G19" s="6">
        <v>4</v>
      </c>
      <c r="H19" s="125"/>
      <c r="I19" s="107"/>
      <c r="J19" s="109"/>
    </row>
    <row r="20" spans="1:10" ht="15" customHeight="1" thickTop="1" thickBot="1" x14ac:dyDescent="0.2">
      <c r="B20" s="112"/>
      <c r="C20" s="114"/>
      <c r="D20" s="125"/>
      <c r="E20" s="6">
        <v>31</v>
      </c>
      <c r="F20" s="5" t="s">
        <v>5</v>
      </c>
      <c r="G20" s="6">
        <v>3</v>
      </c>
      <c r="H20" s="125"/>
      <c r="I20" s="107"/>
      <c r="J20" s="109"/>
    </row>
    <row r="21" spans="1:10" ht="15" customHeight="1" thickTop="1" thickBot="1" x14ac:dyDescent="0.2">
      <c r="B21" s="112"/>
      <c r="C21" s="114"/>
      <c r="D21" s="125"/>
      <c r="E21" s="6">
        <v>16</v>
      </c>
      <c r="F21" s="5" t="s">
        <v>6</v>
      </c>
      <c r="G21" s="6">
        <v>2</v>
      </c>
      <c r="H21" s="125"/>
      <c r="I21" s="107"/>
      <c r="J21" s="109"/>
    </row>
    <row r="22" spans="1:10" ht="15" customHeight="1" thickTop="1" thickBot="1" x14ac:dyDescent="0.2">
      <c r="B22" s="113"/>
      <c r="C22" s="114"/>
      <c r="D22" s="125"/>
      <c r="E22" s="6"/>
      <c r="F22" s="5" t="s">
        <v>2</v>
      </c>
      <c r="G22" s="6"/>
      <c r="H22" s="125"/>
      <c r="I22" s="107"/>
      <c r="J22" s="110"/>
    </row>
    <row r="23" spans="1:10" ht="14.25" customHeight="1" thickTop="1" x14ac:dyDescent="0.15">
      <c r="B23" s="7"/>
      <c r="J23" s="7"/>
    </row>
    <row r="24" spans="1:10" ht="14.25" customHeight="1" thickBot="1" x14ac:dyDescent="0.2">
      <c r="J24" s="7"/>
    </row>
    <row r="25" spans="1:10" ht="15" customHeight="1" thickTop="1" thickBot="1" x14ac:dyDescent="0.2">
      <c r="A25" s="4" t="s">
        <v>31</v>
      </c>
      <c r="B25" s="111" t="s">
        <v>63</v>
      </c>
      <c r="C25" s="114" t="str">
        <f>IF(D25&gt;H25,"○","")</f>
        <v/>
      </c>
      <c r="D25" s="125">
        <f>SUM(E25:E29)</f>
        <v>24</v>
      </c>
      <c r="E25" s="6">
        <v>3</v>
      </c>
      <c r="F25" s="5" t="s">
        <v>3</v>
      </c>
      <c r="G25" s="6">
        <v>13</v>
      </c>
      <c r="H25" s="125">
        <f>SUM(G25:G29)</f>
        <v>36</v>
      </c>
      <c r="I25" s="107" t="str">
        <f>IF(H25&gt;D25,"○","")</f>
        <v>○</v>
      </c>
      <c r="J25" s="108" t="s">
        <v>14</v>
      </c>
    </row>
    <row r="26" spans="1:10" ht="15" customHeight="1" thickTop="1" thickBot="1" x14ac:dyDescent="0.2">
      <c r="B26" s="112"/>
      <c r="C26" s="114"/>
      <c r="D26" s="125"/>
      <c r="E26" s="6">
        <v>5</v>
      </c>
      <c r="F26" s="5" t="s">
        <v>4</v>
      </c>
      <c r="G26" s="6">
        <v>5</v>
      </c>
      <c r="H26" s="125"/>
      <c r="I26" s="107"/>
      <c r="J26" s="109"/>
    </row>
    <row r="27" spans="1:10" ht="15" customHeight="1" x14ac:dyDescent="0.15">
      <c r="B27" s="112"/>
      <c r="C27" s="114"/>
      <c r="D27" s="125"/>
      <c r="E27" s="6">
        <v>10</v>
      </c>
      <c r="F27" s="5" t="s">
        <v>5</v>
      </c>
      <c r="G27" s="6">
        <v>7</v>
      </c>
      <c r="H27" s="125"/>
      <c r="I27" s="107"/>
      <c r="J27" s="109"/>
    </row>
    <row r="28" spans="1:10" ht="15" customHeight="1" x14ac:dyDescent="0.15">
      <c r="B28" s="112"/>
      <c r="C28" s="114"/>
      <c r="D28" s="125"/>
      <c r="E28" s="6">
        <v>6</v>
      </c>
      <c r="F28" s="5" t="s">
        <v>6</v>
      </c>
      <c r="G28" s="6">
        <v>11</v>
      </c>
      <c r="H28" s="125"/>
      <c r="I28" s="107"/>
      <c r="J28" s="109"/>
    </row>
    <row r="29" spans="1:10" ht="15" customHeight="1" x14ac:dyDescent="0.15">
      <c r="B29" s="113"/>
      <c r="C29" s="114"/>
      <c r="D29" s="125"/>
      <c r="E29" s="6"/>
      <c r="F29" s="5" t="s">
        <v>2</v>
      </c>
      <c r="G29" s="6"/>
      <c r="H29" s="125"/>
      <c r="I29" s="107"/>
      <c r="J29" s="110"/>
    </row>
    <row r="30" spans="1:10" ht="14.25" customHeight="1" thickTop="1" x14ac:dyDescent="0.15">
      <c r="B30" s="7"/>
      <c r="J30" s="7"/>
    </row>
    <row r="31" spans="1:10" ht="14.25" customHeight="1" thickBot="1" x14ac:dyDescent="0.2">
      <c r="J31" s="7"/>
    </row>
    <row r="32" spans="1:10" ht="15" customHeight="1" thickTop="1" thickBot="1" x14ac:dyDescent="0.2">
      <c r="B32" s="111"/>
      <c r="C32" s="114" t="str">
        <f>IF(D32&gt;H32,"○","")</f>
        <v/>
      </c>
      <c r="D32" s="125">
        <f>SUM(E32:E36)</f>
        <v>0</v>
      </c>
      <c r="E32" s="6"/>
      <c r="F32" s="5" t="s">
        <v>3</v>
      </c>
      <c r="G32" s="6"/>
      <c r="H32" s="125">
        <f>SUM(G32:G36)</f>
        <v>0</v>
      </c>
      <c r="I32" s="107" t="str">
        <f>IF(H32&gt;D32,"○","")</f>
        <v/>
      </c>
      <c r="J32" s="108"/>
    </row>
    <row r="33" spans="2:10" ht="15" customHeight="1" thickTop="1" thickBot="1" x14ac:dyDescent="0.2">
      <c r="B33" s="112"/>
      <c r="C33" s="114"/>
      <c r="D33" s="125"/>
      <c r="E33" s="6"/>
      <c r="F33" s="5" t="s">
        <v>4</v>
      </c>
      <c r="G33" s="6"/>
      <c r="H33" s="125"/>
      <c r="I33" s="107"/>
      <c r="J33" s="109"/>
    </row>
    <row r="34" spans="2:10" ht="15" customHeight="1" thickTop="1" thickBot="1" x14ac:dyDescent="0.2">
      <c r="B34" s="112"/>
      <c r="C34" s="114"/>
      <c r="D34" s="125"/>
      <c r="E34" s="6"/>
      <c r="F34" s="5" t="s">
        <v>5</v>
      </c>
      <c r="G34" s="6"/>
      <c r="H34" s="125"/>
      <c r="I34" s="107"/>
      <c r="J34" s="109"/>
    </row>
    <row r="35" spans="2:10" ht="15" customHeight="1" thickTop="1" thickBot="1" x14ac:dyDescent="0.2">
      <c r="B35" s="112"/>
      <c r="C35" s="114"/>
      <c r="D35" s="125"/>
      <c r="E35" s="6"/>
      <c r="F35" s="5" t="s">
        <v>6</v>
      </c>
      <c r="G35" s="6"/>
      <c r="H35" s="125"/>
      <c r="I35" s="107"/>
      <c r="J35" s="109"/>
    </row>
    <row r="36" spans="2:10" ht="15" customHeight="1" thickTop="1" thickBot="1" x14ac:dyDescent="0.2">
      <c r="B36" s="113"/>
      <c r="C36" s="114"/>
      <c r="D36" s="125"/>
      <c r="E36" s="6"/>
      <c r="F36" s="5" t="s">
        <v>2</v>
      </c>
      <c r="G36" s="6"/>
      <c r="H36" s="125"/>
      <c r="I36" s="107"/>
      <c r="J36" s="110"/>
    </row>
    <row r="37" spans="2:10" ht="14.25" customHeight="1" thickTop="1" x14ac:dyDescent="0.15">
      <c r="B37" s="7"/>
      <c r="J37" s="7"/>
    </row>
    <row r="38" spans="2:10" ht="14.25" customHeight="1" thickBot="1" x14ac:dyDescent="0.2">
      <c r="J38" s="7"/>
    </row>
    <row r="39" spans="2:10" ht="15" customHeight="1" thickTop="1" thickBot="1" x14ac:dyDescent="0.2">
      <c r="B39" s="111"/>
      <c r="C39" s="114" t="str">
        <f>IF(D39&gt;H39,"○","")</f>
        <v/>
      </c>
      <c r="D39" s="125">
        <f>SUM(E39:E43)</f>
        <v>0</v>
      </c>
      <c r="E39" s="6"/>
      <c r="F39" s="5" t="s">
        <v>3</v>
      </c>
      <c r="G39" s="6"/>
      <c r="H39" s="125">
        <f>SUM(G39:G43)</f>
        <v>0</v>
      </c>
      <c r="I39" s="107" t="str">
        <f>IF(H39&gt;D39,"○","")</f>
        <v/>
      </c>
      <c r="J39" s="108"/>
    </row>
    <row r="40" spans="2:10" ht="15" customHeight="1" thickTop="1" thickBot="1" x14ac:dyDescent="0.2">
      <c r="B40" s="112"/>
      <c r="C40" s="114"/>
      <c r="D40" s="125"/>
      <c r="E40" s="6"/>
      <c r="F40" s="5" t="s">
        <v>4</v>
      </c>
      <c r="G40" s="6"/>
      <c r="H40" s="125"/>
      <c r="I40" s="107"/>
      <c r="J40" s="109"/>
    </row>
    <row r="41" spans="2:10" ht="15" customHeight="1" thickTop="1" thickBot="1" x14ac:dyDescent="0.2">
      <c r="B41" s="112"/>
      <c r="C41" s="114"/>
      <c r="D41" s="125"/>
      <c r="E41" s="6"/>
      <c r="F41" s="5" t="s">
        <v>5</v>
      </c>
      <c r="G41" s="6"/>
      <c r="H41" s="125"/>
      <c r="I41" s="107"/>
      <c r="J41" s="109"/>
    </row>
    <row r="42" spans="2:10" ht="15" customHeight="1" thickTop="1" thickBot="1" x14ac:dyDescent="0.2">
      <c r="B42" s="112"/>
      <c r="C42" s="114"/>
      <c r="D42" s="125"/>
      <c r="E42" s="6"/>
      <c r="F42" s="5" t="s">
        <v>6</v>
      </c>
      <c r="G42" s="6"/>
      <c r="H42" s="125"/>
      <c r="I42" s="107"/>
      <c r="J42" s="109"/>
    </row>
    <row r="43" spans="2:10" ht="15" customHeight="1" thickTop="1" thickBot="1" x14ac:dyDescent="0.2">
      <c r="B43" s="113"/>
      <c r="C43" s="114"/>
      <c r="D43" s="125"/>
      <c r="E43" s="6"/>
      <c r="F43" s="5" t="s">
        <v>2</v>
      </c>
      <c r="G43" s="6"/>
      <c r="H43" s="125"/>
      <c r="I43" s="107"/>
      <c r="J43" s="110"/>
    </row>
    <row r="44" spans="2:10" ht="14.25" customHeight="1" thickTop="1" x14ac:dyDescent="0.15">
      <c r="B44" s="7"/>
      <c r="J44" s="7"/>
    </row>
    <row r="45" spans="2:10" ht="14.25" customHeight="1" thickBot="1" x14ac:dyDescent="0.2">
      <c r="J45" s="7"/>
    </row>
    <row r="46" spans="2:10" ht="15" customHeight="1" thickTop="1" thickBot="1" x14ac:dyDescent="0.2">
      <c r="B46" s="111"/>
      <c r="C46" s="114" t="str">
        <f>IF(D46&gt;H46,"○","")</f>
        <v/>
      </c>
      <c r="D46" s="125">
        <f>SUM(E46:E50)</f>
        <v>0</v>
      </c>
      <c r="E46" s="6"/>
      <c r="F46" s="5" t="s">
        <v>3</v>
      </c>
      <c r="G46" s="6"/>
      <c r="H46" s="125">
        <f>SUM(G46:G50)</f>
        <v>0</v>
      </c>
      <c r="I46" s="107" t="str">
        <f>IF(H46&gt;D46,"○","")</f>
        <v/>
      </c>
      <c r="J46" s="108"/>
    </row>
    <row r="47" spans="2:10" ht="15" customHeight="1" thickTop="1" thickBot="1" x14ac:dyDescent="0.2">
      <c r="B47" s="112"/>
      <c r="C47" s="114"/>
      <c r="D47" s="125"/>
      <c r="E47" s="6"/>
      <c r="F47" s="5" t="s">
        <v>4</v>
      </c>
      <c r="G47" s="6"/>
      <c r="H47" s="125"/>
      <c r="I47" s="107"/>
      <c r="J47" s="109"/>
    </row>
    <row r="48" spans="2:10" ht="15" customHeight="1" thickTop="1" thickBot="1" x14ac:dyDescent="0.2">
      <c r="B48" s="112"/>
      <c r="C48" s="114"/>
      <c r="D48" s="125"/>
      <c r="E48" s="6"/>
      <c r="F48" s="5" t="s">
        <v>5</v>
      </c>
      <c r="G48" s="6"/>
      <c r="H48" s="125"/>
      <c r="I48" s="107"/>
      <c r="J48" s="109"/>
    </row>
    <row r="49" spans="2:10" ht="15" customHeight="1" thickTop="1" thickBot="1" x14ac:dyDescent="0.2">
      <c r="B49" s="112"/>
      <c r="C49" s="114"/>
      <c r="D49" s="125"/>
      <c r="E49" s="6"/>
      <c r="F49" s="5" t="s">
        <v>6</v>
      </c>
      <c r="G49" s="6"/>
      <c r="H49" s="125"/>
      <c r="I49" s="107"/>
      <c r="J49" s="109"/>
    </row>
    <row r="50" spans="2:10" ht="15" customHeight="1" thickTop="1" thickBot="1" x14ac:dyDescent="0.2">
      <c r="B50" s="113"/>
      <c r="C50" s="114"/>
      <c r="D50" s="125"/>
      <c r="E50" s="6"/>
      <c r="F50" s="5" t="s">
        <v>2</v>
      </c>
      <c r="G50" s="6"/>
      <c r="H50" s="125"/>
      <c r="I50" s="107"/>
      <c r="J50" s="110"/>
    </row>
    <row r="51" spans="2:10" ht="14.25" customHeight="1" thickTop="1" x14ac:dyDescent="0.15">
      <c r="B51" s="7"/>
      <c r="J51" s="7"/>
    </row>
    <row r="52" spans="2:10" ht="14.25" customHeight="1" thickBot="1" x14ac:dyDescent="0.2">
      <c r="J52" s="7"/>
    </row>
    <row r="53" spans="2:10" ht="15" customHeight="1" thickTop="1" thickBot="1" x14ac:dyDescent="0.2">
      <c r="B53" s="111"/>
      <c r="C53" s="114" t="str">
        <f>IF(D53&gt;H53,"○","")</f>
        <v/>
      </c>
      <c r="D53" s="125">
        <f>SUM(E53:E57)</f>
        <v>0</v>
      </c>
      <c r="E53" s="6"/>
      <c r="F53" s="5" t="s">
        <v>3</v>
      </c>
      <c r="G53" s="6"/>
      <c r="H53" s="125">
        <f>SUM(G53:G57)</f>
        <v>0</v>
      </c>
      <c r="I53" s="107" t="str">
        <f>IF(H53&gt;D53,"○","")</f>
        <v/>
      </c>
      <c r="J53" s="108"/>
    </row>
    <row r="54" spans="2:10" ht="15" customHeight="1" thickTop="1" thickBot="1" x14ac:dyDescent="0.2">
      <c r="B54" s="112"/>
      <c r="C54" s="114"/>
      <c r="D54" s="125"/>
      <c r="E54" s="6"/>
      <c r="F54" s="5" t="s">
        <v>4</v>
      </c>
      <c r="G54" s="6"/>
      <c r="H54" s="125"/>
      <c r="I54" s="107"/>
      <c r="J54" s="109"/>
    </row>
    <row r="55" spans="2:10" ht="15" customHeight="1" thickTop="1" thickBot="1" x14ac:dyDescent="0.2">
      <c r="B55" s="112"/>
      <c r="C55" s="114"/>
      <c r="D55" s="125"/>
      <c r="E55" s="6"/>
      <c r="F55" s="5" t="s">
        <v>5</v>
      </c>
      <c r="G55" s="6"/>
      <c r="H55" s="125"/>
      <c r="I55" s="107"/>
      <c r="J55" s="109"/>
    </row>
    <row r="56" spans="2:10" ht="15" customHeight="1" thickTop="1" thickBot="1" x14ac:dyDescent="0.2">
      <c r="B56" s="112"/>
      <c r="C56" s="114"/>
      <c r="D56" s="125"/>
      <c r="E56" s="6"/>
      <c r="F56" s="5" t="s">
        <v>6</v>
      </c>
      <c r="G56" s="6"/>
      <c r="H56" s="125"/>
      <c r="I56" s="107"/>
      <c r="J56" s="109"/>
    </row>
    <row r="57" spans="2:10" ht="15" customHeight="1" thickTop="1" thickBot="1" x14ac:dyDescent="0.2">
      <c r="B57" s="113"/>
      <c r="C57" s="114"/>
      <c r="D57" s="125"/>
      <c r="E57" s="6"/>
      <c r="F57" s="5" t="s">
        <v>2</v>
      </c>
      <c r="G57" s="6"/>
      <c r="H57" s="125"/>
      <c r="I57" s="107"/>
      <c r="J57" s="110"/>
    </row>
    <row r="58" spans="2:10" ht="14.25" customHeight="1" thickTop="1" x14ac:dyDescent="0.15">
      <c r="J58" s="7"/>
    </row>
    <row r="59" spans="2:10" ht="14.25" customHeight="1" x14ac:dyDescent="0.15">
      <c r="J59" s="7"/>
    </row>
    <row r="60" spans="2:10" ht="18.75" x14ac:dyDescent="0.15">
      <c r="B60" s="7"/>
    </row>
    <row r="61" spans="2:10" ht="18.75" x14ac:dyDescent="0.15">
      <c r="B61" s="7"/>
    </row>
    <row r="62" spans="2:10" ht="18.75" x14ac:dyDescent="0.15">
      <c r="B62" s="7"/>
    </row>
    <row r="63" spans="2:10" ht="18.75" x14ac:dyDescent="0.15">
      <c r="B63" s="7"/>
    </row>
    <row r="64" spans="2:10" ht="18.75" x14ac:dyDescent="0.15">
      <c r="B64" s="7"/>
    </row>
    <row r="65" spans="2:2" ht="18.75" x14ac:dyDescent="0.15">
      <c r="B65" s="7"/>
    </row>
    <row r="66" spans="2:2" ht="18.75" x14ac:dyDescent="0.15">
      <c r="B66" s="7"/>
    </row>
    <row r="67" spans="2:2" ht="18.75" x14ac:dyDescent="0.15">
      <c r="B67" s="7"/>
    </row>
    <row r="68" spans="2:2" ht="18.75" x14ac:dyDescent="0.15">
      <c r="B68" s="7"/>
    </row>
    <row r="69" spans="2:2" ht="18.75" x14ac:dyDescent="0.15">
      <c r="B69" s="7"/>
    </row>
    <row r="70" spans="2:2" ht="18.75" x14ac:dyDescent="0.15">
      <c r="B70" s="7"/>
    </row>
    <row r="71" spans="2:2" ht="18.75" x14ac:dyDescent="0.15">
      <c r="B71" s="7"/>
    </row>
    <row r="72" spans="2:2" ht="18.75" x14ac:dyDescent="0.15">
      <c r="B72" s="7"/>
    </row>
    <row r="73" spans="2:2" ht="18.75" x14ac:dyDescent="0.15">
      <c r="B73" s="7"/>
    </row>
    <row r="74" spans="2:2" ht="18.75" x14ac:dyDescent="0.15">
      <c r="B74" s="7"/>
    </row>
    <row r="75" spans="2:2" ht="18.75" x14ac:dyDescent="0.15">
      <c r="B75" s="7"/>
    </row>
    <row r="76" spans="2:2" ht="18.75" x14ac:dyDescent="0.15">
      <c r="B76" s="7"/>
    </row>
    <row r="77" spans="2:2" ht="18.75" x14ac:dyDescent="0.15">
      <c r="B77" s="7"/>
    </row>
    <row r="78" spans="2:2" ht="18.75" x14ac:dyDescent="0.15">
      <c r="B78" s="7"/>
    </row>
    <row r="79" spans="2:2" ht="18.75" x14ac:dyDescent="0.15">
      <c r="B79" s="7"/>
    </row>
    <row r="80" spans="2:2" ht="18.75" x14ac:dyDescent="0.15">
      <c r="B80" s="7"/>
    </row>
    <row r="81" spans="2:2" ht="18.75" x14ac:dyDescent="0.15">
      <c r="B81" s="7"/>
    </row>
    <row r="82" spans="2:2" ht="18.75" x14ac:dyDescent="0.15">
      <c r="B82" s="7"/>
    </row>
    <row r="83" spans="2:2" ht="18.75" x14ac:dyDescent="0.15">
      <c r="B83" s="7"/>
    </row>
    <row r="84" spans="2:2" ht="18.75" x14ac:dyDescent="0.15">
      <c r="B84" s="7"/>
    </row>
    <row r="85" spans="2:2" ht="18.75" x14ac:dyDescent="0.15">
      <c r="B85" s="7"/>
    </row>
    <row r="86" spans="2:2" ht="18.75" x14ac:dyDescent="0.15">
      <c r="B86" s="7"/>
    </row>
    <row r="87" spans="2:2" ht="18.75" x14ac:dyDescent="0.15">
      <c r="B87" s="7"/>
    </row>
    <row r="88" spans="2:2" ht="18.75" x14ac:dyDescent="0.15">
      <c r="B88" s="7"/>
    </row>
    <row r="89" spans="2:2" ht="18.75" x14ac:dyDescent="0.15">
      <c r="B89" s="7"/>
    </row>
    <row r="90" spans="2:2" ht="18.75" x14ac:dyDescent="0.15">
      <c r="B90" s="7"/>
    </row>
    <row r="91" spans="2:2" ht="18.75" x14ac:dyDescent="0.15">
      <c r="B91" s="7"/>
    </row>
    <row r="92" spans="2:2" ht="18.75" x14ac:dyDescent="0.15">
      <c r="B92" s="7"/>
    </row>
    <row r="93" spans="2:2" ht="18.75" x14ac:dyDescent="0.15">
      <c r="B93" s="7"/>
    </row>
    <row r="94" spans="2:2" ht="18.75" x14ac:dyDescent="0.15">
      <c r="B94" s="7"/>
    </row>
    <row r="95" spans="2:2" ht="18.75" x14ac:dyDescent="0.15">
      <c r="B95" s="7"/>
    </row>
    <row r="96" spans="2:2" ht="18.75" x14ac:dyDescent="0.15">
      <c r="B96" s="7"/>
    </row>
    <row r="97" spans="2:2" ht="18.75" x14ac:dyDescent="0.15">
      <c r="B97" s="7"/>
    </row>
    <row r="98" spans="2:2" ht="18.75" x14ac:dyDescent="0.15">
      <c r="B98" s="7"/>
    </row>
    <row r="99" spans="2:2" ht="18.75" x14ac:dyDescent="0.15">
      <c r="B99" s="7"/>
    </row>
    <row r="100" spans="2:2" ht="18.75" x14ac:dyDescent="0.15">
      <c r="B100" s="7"/>
    </row>
    <row r="101" spans="2:2" ht="18.75" x14ac:dyDescent="0.15">
      <c r="B101" s="7"/>
    </row>
    <row r="102" spans="2:2" ht="18.75" x14ac:dyDescent="0.15">
      <c r="B102" s="7"/>
    </row>
    <row r="103" spans="2:2" ht="18.75" x14ac:dyDescent="0.15">
      <c r="B103" s="7"/>
    </row>
    <row r="104" spans="2:2" ht="18.75" x14ac:dyDescent="0.15">
      <c r="B104" s="7"/>
    </row>
    <row r="105" spans="2:2" ht="18.75" x14ac:dyDescent="0.15">
      <c r="B105" s="7"/>
    </row>
    <row r="106" spans="2:2" ht="18.75" x14ac:dyDescent="0.15">
      <c r="B106" s="7"/>
    </row>
    <row r="107" spans="2:2" ht="18.75" x14ac:dyDescent="0.15">
      <c r="B107" s="7"/>
    </row>
    <row r="108" spans="2:2" ht="18.75" x14ac:dyDescent="0.15">
      <c r="B108" s="7"/>
    </row>
    <row r="109" spans="2:2" ht="18.75" x14ac:dyDescent="0.15">
      <c r="B109" s="7"/>
    </row>
    <row r="110" spans="2:2" ht="18.75" x14ac:dyDescent="0.15">
      <c r="B110" s="7"/>
    </row>
    <row r="111" spans="2:2" ht="18.75" x14ac:dyDescent="0.15">
      <c r="B111" s="7"/>
    </row>
    <row r="112" spans="2:2" ht="18.75" x14ac:dyDescent="0.15">
      <c r="B112" s="7"/>
    </row>
    <row r="113" spans="2:2" ht="18.75" x14ac:dyDescent="0.15">
      <c r="B113" s="7"/>
    </row>
    <row r="114" spans="2:2" ht="18.75" x14ac:dyDescent="0.15">
      <c r="B114" s="7"/>
    </row>
    <row r="115" spans="2:2" ht="18.75" x14ac:dyDescent="0.15">
      <c r="B115" s="7"/>
    </row>
    <row r="116" spans="2:2" ht="18.75" x14ac:dyDescent="0.15">
      <c r="B116" s="7"/>
    </row>
    <row r="117" spans="2:2" ht="18.75" x14ac:dyDescent="0.15">
      <c r="B117" s="7"/>
    </row>
    <row r="118" spans="2:2" ht="18.75" x14ac:dyDescent="0.15">
      <c r="B118" s="7"/>
    </row>
    <row r="119" spans="2:2" ht="18.75" x14ac:dyDescent="0.15">
      <c r="B119" s="7"/>
    </row>
    <row r="120" spans="2:2" ht="18.75" x14ac:dyDescent="0.15">
      <c r="B120" s="7"/>
    </row>
    <row r="121" spans="2:2" ht="18.75" x14ac:dyDescent="0.15">
      <c r="B121" s="7"/>
    </row>
    <row r="122" spans="2:2" ht="18.75" x14ac:dyDescent="0.15">
      <c r="B122" s="7"/>
    </row>
    <row r="123" spans="2:2" ht="18.75" x14ac:dyDescent="0.15">
      <c r="B123" s="7"/>
    </row>
    <row r="124" spans="2:2" ht="18.75" x14ac:dyDescent="0.15">
      <c r="B124" s="7"/>
    </row>
    <row r="125" spans="2:2" ht="18.75" x14ac:dyDescent="0.15">
      <c r="B125" s="7"/>
    </row>
    <row r="126" spans="2:2" ht="18.75" x14ac:dyDescent="0.15">
      <c r="B126" s="7"/>
    </row>
    <row r="127" spans="2:2" ht="18.75" x14ac:dyDescent="0.15">
      <c r="B127" s="7"/>
    </row>
    <row r="128" spans="2:2" ht="18.75" x14ac:dyDescent="0.15">
      <c r="B128" s="7"/>
    </row>
    <row r="129" spans="2:2" ht="18.75" x14ac:dyDescent="0.15">
      <c r="B129" s="7"/>
    </row>
    <row r="130" spans="2:2" ht="18.75" x14ac:dyDescent="0.15">
      <c r="B130" s="7"/>
    </row>
    <row r="131" spans="2:2" ht="18.75" x14ac:dyDescent="0.15">
      <c r="B131" s="7"/>
    </row>
    <row r="132" spans="2:2" ht="18.75" x14ac:dyDescent="0.15">
      <c r="B132" s="7"/>
    </row>
    <row r="133" spans="2:2" ht="18.75" x14ac:dyDescent="0.15">
      <c r="B133" s="7"/>
    </row>
    <row r="134" spans="2:2" ht="18.75" x14ac:dyDescent="0.15">
      <c r="B134" s="7"/>
    </row>
  </sheetData>
  <mergeCells count="48">
    <mergeCell ref="J53:J57"/>
    <mergeCell ref="B46:B50"/>
    <mergeCell ref="C46:C50"/>
    <mergeCell ref="B53:B57"/>
    <mergeCell ref="C53:C57"/>
    <mergeCell ref="D53:D57"/>
    <mergeCell ref="H53:H57"/>
    <mergeCell ref="D46:D50"/>
    <mergeCell ref="H46:H50"/>
    <mergeCell ref="J32:J36"/>
    <mergeCell ref="I39:I43"/>
    <mergeCell ref="J39:J43"/>
    <mergeCell ref="I46:I50"/>
    <mergeCell ref="J46:J50"/>
    <mergeCell ref="I25:I29"/>
    <mergeCell ref="J25:J29"/>
    <mergeCell ref="B18:B22"/>
    <mergeCell ref="C18:C22"/>
    <mergeCell ref="B25:B29"/>
    <mergeCell ref="C25:C29"/>
    <mergeCell ref="D25:D29"/>
    <mergeCell ref="H25:H29"/>
    <mergeCell ref="D18:D22"/>
    <mergeCell ref="H18:H22"/>
    <mergeCell ref="I4:I8"/>
    <mergeCell ref="J4:J8"/>
    <mergeCell ref="I11:I15"/>
    <mergeCell ref="J11:J15"/>
    <mergeCell ref="I18:I22"/>
    <mergeCell ref="J18:J22"/>
    <mergeCell ref="B4:B8"/>
    <mergeCell ref="C4:C8"/>
    <mergeCell ref="D4:D8"/>
    <mergeCell ref="H4:H8"/>
    <mergeCell ref="B11:B15"/>
    <mergeCell ref="C11:C15"/>
    <mergeCell ref="D11:D15"/>
    <mergeCell ref="H11:H15"/>
    <mergeCell ref="B39:B43"/>
    <mergeCell ref="C39:C43"/>
    <mergeCell ref="D39:D43"/>
    <mergeCell ref="H39:H43"/>
    <mergeCell ref="B32:B36"/>
    <mergeCell ref="C32:C36"/>
    <mergeCell ref="D32:D36"/>
    <mergeCell ref="H32:H36"/>
    <mergeCell ref="I32:I36"/>
    <mergeCell ref="I53:I57"/>
  </mergeCells>
  <phoneticPr fontId="1" type="noConversion"/>
  <pageMargins left="0.78670725109070305" right="0.78670725109070305" top="0.98390475971492264" bottom="0.98390475971492264" header="0.51174154431801144" footer="0.51174154431801144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fsystem!$C$2:$C$26</xm:f>
          </x14:formula1>
          <xm:sqref>B4:B8 J4:J8 J11:J15 B11:B15 B18:B22 J18:J22 B25:B29 J25:J29 J32:J36 B32:B36 B39:B43 J39:J43 J46:J50 B46:B50 B53:B57 J53:J57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5"/>
  </sheetPr>
  <dimension ref="A1:J100"/>
  <sheetViews>
    <sheetView view="pageBreakPreview" topLeftCell="A10" zoomScaleNormal="100" zoomScaleSheetLayoutView="100" workbookViewId="0">
      <selection activeCell="G24" sqref="G24:U25"/>
    </sheetView>
  </sheetViews>
  <sheetFormatPr defaultColWidth="9" defaultRowHeight="13.5" x14ac:dyDescent="0.15"/>
  <cols>
    <col min="1" max="1" width="9" style="1"/>
    <col min="2" max="2" width="16.25" style="1" customWidth="1"/>
    <col min="3" max="3" width="3" style="1" customWidth="1"/>
    <col min="4" max="4" width="5.75" style="1" customWidth="1"/>
    <col min="5" max="7" width="4.25" style="1" customWidth="1"/>
    <col min="8" max="8" width="5.75" style="1" customWidth="1"/>
    <col min="9" max="9" width="3" style="1" customWidth="1"/>
    <col min="10" max="10" width="16.25" style="1" customWidth="1"/>
    <col min="11" max="16384" width="9" style="1"/>
  </cols>
  <sheetData>
    <row r="1" spans="1:10" ht="14.25" customHeight="1" x14ac:dyDescent="0.15">
      <c r="B1" s="4" t="s">
        <v>48</v>
      </c>
    </row>
    <row r="2" spans="1:10" x14ac:dyDescent="0.15">
      <c r="B2" s="4"/>
    </row>
    <row r="3" spans="1:10" ht="14.25" customHeight="1" thickBot="1" x14ac:dyDescent="0.2">
      <c r="B3" s="4" t="s">
        <v>0</v>
      </c>
    </row>
    <row r="4" spans="1:10" ht="15" customHeight="1" thickTop="1" thickBot="1" x14ac:dyDescent="0.2">
      <c r="A4" s="4" t="s">
        <v>54</v>
      </c>
      <c r="B4" s="111" t="s">
        <v>20</v>
      </c>
      <c r="C4" s="114" t="str">
        <f>IF(D4&gt;H4,"○","")</f>
        <v/>
      </c>
      <c r="D4" s="115">
        <f>SUM(E4:E8)</f>
        <v>0</v>
      </c>
      <c r="E4" s="3"/>
      <c r="F4" s="2" t="s">
        <v>8</v>
      </c>
      <c r="G4" s="3"/>
      <c r="H4" s="115">
        <f>SUM(G4:G8)</f>
        <v>0</v>
      </c>
      <c r="I4" s="107" t="str">
        <f>IF(H4&gt;D4,"○","")</f>
        <v/>
      </c>
      <c r="J4" s="120" t="s">
        <v>14</v>
      </c>
    </row>
    <row r="5" spans="1:10" ht="15" customHeight="1" thickTop="1" thickBot="1" x14ac:dyDescent="0.2">
      <c r="B5" s="112"/>
      <c r="C5" s="114"/>
      <c r="D5" s="115"/>
      <c r="E5" s="3"/>
      <c r="F5" s="2" t="s">
        <v>4</v>
      </c>
      <c r="G5" s="3"/>
      <c r="H5" s="115"/>
      <c r="I5" s="107"/>
      <c r="J5" s="121"/>
    </row>
    <row r="6" spans="1:10" ht="15" customHeight="1" thickTop="1" thickBot="1" x14ac:dyDescent="0.2">
      <c r="B6" s="112"/>
      <c r="C6" s="114"/>
      <c r="D6" s="115"/>
      <c r="E6" s="3"/>
      <c r="F6" s="2" t="s">
        <v>5</v>
      </c>
      <c r="G6" s="3"/>
      <c r="H6" s="115"/>
      <c r="I6" s="107"/>
      <c r="J6" s="121"/>
    </row>
    <row r="7" spans="1:10" ht="15" customHeight="1" thickTop="1" thickBot="1" x14ac:dyDescent="0.2">
      <c r="B7" s="112"/>
      <c r="C7" s="114"/>
      <c r="D7" s="115"/>
      <c r="E7" s="3"/>
      <c r="F7" s="2" t="s">
        <v>6</v>
      </c>
      <c r="G7" s="3"/>
      <c r="H7" s="115"/>
      <c r="I7" s="107"/>
      <c r="J7" s="121"/>
    </row>
    <row r="8" spans="1:10" ht="15" customHeight="1" thickTop="1" thickBot="1" x14ac:dyDescent="0.2">
      <c r="B8" s="113"/>
      <c r="C8" s="114"/>
      <c r="D8" s="115"/>
      <c r="E8" s="3"/>
      <c r="F8" s="2" t="s">
        <v>2</v>
      </c>
      <c r="G8" s="3"/>
      <c r="H8" s="115"/>
      <c r="I8" s="107"/>
      <c r="J8" s="122"/>
    </row>
    <row r="9" spans="1:10" ht="14.25" customHeight="1" thickTop="1" x14ac:dyDescent="0.15"/>
    <row r="10" spans="1:10" ht="14.25" customHeight="1" thickBot="1" x14ac:dyDescent="0.2">
      <c r="B10" s="4" t="s">
        <v>0</v>
      </c>
    </row>
    <row r="11" spans="1:10" ht="15" customHeight="1" thickTop="1" thickBot="1" x14ac:dyDescent="0.2">
      <c r="A11" s="4" t="s">
        <v>53</v>
      </c>
      <c r="B11" s="111" t="s">
        <v>44</v>
      </c>
      <c r="C11" s="114" t="str">
        <f>IF(D11&gt;H11,"○","")</f>
        <v/>
      </c>
      <c r="D11" s="115">
        <f>SUM(E11:E15)</f>
        <v>0</v>
      </c>
      <c r="E11" s="3"/>
      <c r="F11" s="2" t="s">
        <v>8</v>
      </c>
      <c r="G11" s="3"/>
      <c r="H11" s="115">
        <f>SUM(G11:G15)</f>
        <v>0</v>
      </c>
      <c r="I11" s="107" t="str">
        <f>IF(H11&gt;D11,"○","")</f>
        <v/>
      </c>
      <c r="J11" s="108" t="s">
        <v>47</v>
      </c>
    </row>
    <row r="12" spans="1:10" ht="15" customHeight="1" thickTop="1" thickBot="1" x14ac:dyDescent="0.2">
      <c r="B12" s="112"/>
      <c r="C12" s="114"/>
      <c r="D12" s="115"/>
      <c r="E12" s="3"/>
      <c r="F12" s="2" t="s">
        <v>4</v>
      </c>
      <c r="G12" s="3"/>
      <c r="H12" s="115"/>
      <c r="I12" s="107"/>
      <c r="J12" s="109"/>
    </row>
    <row r="13" spans="1:10" ht="15" customHeight="1" thickTop="1" thickBot="1" x14ac:dyDescent="0.2">
      <c r="B13" s="112"/>
      <c r="C13" s="114"/>
      <c r="D13" s="115"/>
      <c r="E13" s="3"/>
      <c r="F13" s="2" t="s">
        <v>5</v>
      </c>
      <c r="G13" s="3"/>
      <c r="H13" s="115"/>
      <c r="I13" s="107"/>
      <c r="J13" s="109"/>
    </row>
    <row r="14" spans="1:10" ht="15" customHeight="1" thickTop="1" thickBot="1" x14ac:dyDescent="0.2">
      <c r="B14" s="112"/>
      <c r="C14" s="114"/>
      <c r="D14" s="115"/>
      <c r="E14" s="3"/>
      <c r="F14" s="2" t="s">
        <v>6</v>
      </c>
      <c r="G14" s="3"/>
      <c r="H14" s="115"/>
      <c r="I14" s="107"/>
      <c r="J14" s="109"/>
    </row>
    <row r="15" spans="1:10" ht="15" customHeight="1" thickTop="1" thickBot="1" x14ac:dyDescent="0.2">
      <c r="B15" s="113"/>
      <c r="C15" s="114"/>
      <c r="D15" s="115"/>
      <c r="E15" s="3"/>
      <c r="F15" s="2" t="s">
        <v>2</v>
      </c>
      <c r="G15" s="3"/>
      <c r="H15" s="115"/>
      <c r="I15" s="107"/>
      <c r="J15" s="110"/>
    </row>
    <row r="16" spans="1:10" ht="14.25" customHeight="1" thickTop="1" x14ac:dyDescent="0.15"/>
    <row r="17" spans="1:10" ht="14.25" customHeight="1" thickBot="1" x14ac:dyDescent="0.2">
      <c r="B17" s="4" t="s">
        <v>33</v>
      </c>
    </row>
    <row r="18" spans="1:10" ht="15" customHeight="1" thickTop="1" thickBot="1" x14ac:dyDescent="0.2">
      <c r="A18" s="4" t="s">
        <v>52</v>
      </c>
      <c r="B18" s="111" t="s">
        <v>20</v>
      </c>
      <c r="C18" s="114" t="str">
        <f>IF(D18&gt;H18,"○","")</f>
        <v/>
      </c>
      <c r="D18" s="115">
        <f>SUM(E18:E22)</f>
        <v>0</v>
      </c>
      <c r="E18" s="3"/>
      <c r="F18" s="2" t="s">
        <v>8</v>
      </c>
      <c r="G18" s="3"/>
      <c r="H18" s="115">
        <f>SUM(G18:G22)</f>
        <v>0</v>
      </c>
      <c r="I18" s="107" t="str">
        <f>IF(H18&gt;D18,"○","")</f>
        <v/>
      </c>
      <c r="J18" s="108" t="s">
        <v>47</v>
      </c>
    </row>
    <row r="19" spans="1:10" ht="15" customHeight="1" thickTop="1" thickBot="1" x14ac:dyDescent="0.2">
      <c r="B19" s="112"/>
      <c r="C19" s="114"/>
      <c r="D19" s="115"/>
      <c r="E19" s="3"/>
      <c r="F19" s="2" t="s">
        <v>4</v>
      </c>
      <c r="G19" s="3"/>
      <c r="H19" s="115"/>
      <c r="I19" s="107"/>
      <c r="J19" s="109"/>
    </row>
    <row r="20" spans="1:10" ht="15" customHeight="1" thickTop="1" thickBot="1" x14ac:dyDescent="0.2">
      <c r="B20" s="112"/>
      <c r="C20" s="114"/>
      <c r="D20" s="115"/>
      <c r="E20" s="3"/>
      <c r="F20" s="2" t="s">
        <v>5</v>
      </c>
      <c r="G20" s="3"/>
      <c r="H20" s="115"/>
      <c r="I20" s="107"/>
      <c r="J20" s="109"/>
    </row>
    <row r="21" spans="1:10" ht="15" customHeight="1" thickTop="1" thickBot="1" x14ac:dyDescent="0.2">
      <c r="B21" s="112"/>
      <c r="C21" s="114"/>
      <c r="D21" s="115"/>
      <c r="E21" s="3"/>
      <c r="F21" s="2" t="s">
        <v>6</v>
      </c>
      <c r="G21" s="3"/>
      <c r="H21" s="115"/>
      <c r="I21" s="107"/>
      <c r="J21" s="109"/>
    </row>
    <row r="22" spans="1:10" ht="15" customHeight="1" thickTop="1" thickBot="1" x14ac:dyDescent="0.2">
      <c r="B22" s="113"/>
      <c r="C22" s="114"/>
      <c r="D22" s="115"/>
      <c r="E22" s="3"/>
      <c r="F22" s="2" t="s">
        <v>2</v>
      </c>
      <c r="G22" s="3"/>
      <c r="H22" s="115"/>
      <c r="I22" s="107"/>
      <c r="J22" s="110"/>
    </row>
    <row r="23" spans="1:10" ht="14.25" customHeight="1" thickTop="1" x14ac:dyDescent="0.15"/>
    <row r="24" spans="1:10" ht="14.25" customHeight="1" thickBot="1" x14ac:dyDescent="0.2">
      <c r="B24" s="4" t="s">
        <v>34</v>
      </c>
    </row>
    <row r="25" spans="1:10" ht="15" customHeight="1" thickTop="1" thickBot="1" x14ac:dyDescent="0.2">
      <c r="A25" s="4" t="s">
        <v>51</v>
      </c>
      <c r="B25" s="111"/>
      <c r="C25" s="114" t="str">
        <f>IF(D25&gt;H25,"○","")</f>
        <v/>
      </c>
      <c r="D25" s="115">
        <f>SUM(E25:E29)</f>
        <v>0</v>
      </c>
      <c r="E25" s="3"/>
      <c r="F25" s="2" t="s">
        <v>8</v>
      </c>
      <c r="G25" s="3"/>
      <c r="H25" s="115">
        <f>SUM(G25:G29)</f>
        <v>0</v>
      </c>
      <c r="I25" s="107" t="str">
        <f>IF(H25&gt;D25,"○","")</f>
        <v/>
      </c>
      <c r="J25" s="108"/>
    </row>
    <row r="26" spans="1:10" ht="15" customHeight="1" thickTop="1" thickBot="1" x14ac:dyDescent="0.2">
      <c r="B26" s="112"/>
      <c r="C26" s="114"/>
      <c r="D26" s="115"/>
      <c r="E26" s="3"/>
      <c r="F26" s="2" t="s">
        <v>4</v>
      </c>
      <c r="G26" s="3"/>
      <c r="H26" s="115"/>
      <c r="I26" s="107"/>
      <c r="J26" s="109"/>
    </row>
    <row r="27" spans="1:10" ht="15" customHeight="1" thickTop="1" thickBot="1" x14ac:dyDescent="0.2">
      <c r="B27" s="112"/>
      <c r="C27" s="114"/>
      <c r="D27" s="115"/>
      <c r="E27" s="3"/>
      <c r="F27" s="2" t="s">
        <v>5</v>
      </c>
      <c r="G27" s="3"/>
      <c r="H27" s="115"/>
      <c r="I27" s="107"/>
      <c r="J27" s="109"/>
    </row>
    <row r="28" spans="1:10" ht="15" customHeight="1" thickTop="1" thickBot="1" x14ac:dyDescent="0.2">
      <c r="B28" s="112"/>
      <c r="C28" s="114"/>
      <c r="D28" s="115"/>
      <c r="E28" s="3"/>
      <c r="F28" s="2" t="s">
        <v>6</v>
      </c>
      <c r="G28" s="3"/>
      <c r="H28" s="115"/>
      <c r="I28" s="107"/>
      <c r="J28" s="109"/>
    </row>
    <row r="29" spans="1:10" ht="15" customHeight="1" thickTop="1" thickBot="1" x14ac:dyDescent="0.2">
      <c r="B29" s="113"/>
      <c r="C29" s="114"/>
      <c r="D29" s="115"/>
      <c r="E29" s="3"/>
      <c r="F29" s="2" t="s">
        <v>2</v>
      </c>
      <c r="G29" s="3"/>
      <c r="H29" s="115"/>
      <c r="I29" s="107"/>
      <c r="J29" s="110"/>
    </row>
    <row r="30" spans="1:10" ht="14.25" customHeight="1" thickTop="1" x14ac:dyDescent="0.15"/>
    <row r="31" spans="1:10" ht="14.25" customHeight="1" thickBot="1" x14ac:dyDescent="0.2">
      <c r="B31" s="4"/>
    </row>
    <row r="32" spans="1:10" ht="15" customHeight="1" thickTop="1" thickBot="1" x14ac:dyDescent="0.2">
      <c r="B32" s="111"/>
      <c r="C32" s="114" t="str">
        <f>IF(D32&gt;H32,"○","")</f>
        <v/>
      </c>
      <c r="D32" s="115">
        <f>SUM(E32:E36)</f>
        <v>0</v>
      </c>
      <c r="E32" s="3"/>
      <c r="F32" s="2" t="s">
        <v>8</v>
      </c>
      <c r="G32" s="3"/>
      <c r="H32" s="115">
        <f>SUM(G32:G36)</f>
        <v>0</v>
      </c>
      <c r="I32" s="107" t="str">
        <f>IF(H32&gt;D32,"○","")</f>
        <v/>
      </c>
      <c r="J32" s="108"/>
    </row>
    <row r="33" spans="2:10" ht="15" customHeight="1" thickTop="1" thickBot="1" x14ac:dyDescent="0.2">
      <c r="B33" s="112"/>
      <c r="C33" s="114"/>
      <c r="D33" s="115"/>
      <c r="E33" s="3"/>
      <c r="F33" s="2" t="s">
        <v>4</v>
      </c>
      <c r="G33" s="3"/>
      <c r="H33" s="115"/>
      <c r="I33" s="107"/>
      <c r="J33" s="126"/>
    </row>
    <row r="34" spans="2:10" ht="15" customHeight="1" thickTop="1" thickBot="1" x14ac:dyDescent="0.2">
      <c r="B34" s="112"/>
      <c r="C34" s="114"/>
      <c r="D34" s="115"/>
      <c r="E34" s="3"/>
      <c r="F34" s="2" t="s">
        <v>5</v>
      </c>
      <c r="G34" s="3"/>
      <c r="H34" s="115"/>
      <c r="I34" s="107"/>
      <c r="J34" s="126"/>
    </row>
    <row r="35" spans="2:10" ht="15" customHeight="1" thickTop="1" thickBot="1" x14ac:dyDescent="0.2">
      <c r="B35" s="112"/>
      <c r="C35" s="114"/>
      <c r="D35" s="115"/>
      <c r="E35" s="3"/>
      <c r="F35" s="2" t="s">
        <v>6</v>
      </c>
      <c r="G35" s="3"/>
      <c r="H35" s="115"/>
      <c r="I35" s="107"/>
      <c r="J35" s="126"/>
    </row>
    <row r="36" spans="2:10" ht="15" customHeight="1" thickTop="1" thickBot="1" x14ac:dyDescent="0.2">
      <c r="B36" s="113"/>
      <c r="C36" s="114"/>
      <c r="D36" s="115"/>
      <c r="E36" s="3"/>
      <c r="F36" s="2" t="s">
        <v>2</v>
      </c>
      <c r="G36" s="3"/>
      <c r="H36" s="115"/>
      <c r="I36" s="107"/>
      <c r="J36" s="127"/>
    </row>
    <row r="37" spans="2:10" ht="14.25" customHeight="1" thickTop="1" x14ac:dyDescent="0.15"/>
    <row r="38" spans="2:10" ht="14.25" customHeight="1" thickBot="1" x14ac:dyDescent="0.2">
      <c r="B38" s="4"/>
    </row>
    <row r="39" spans="2:10" ht="15" customHeight="1" thickTop="1" thickBot="1" x14ac:dyDescent="0.2">
      <c r="B39" s="111"/>
      <c r="C39" s="114" t="str">
        <f>IF(D39&gt;H39,"○","")</f>
        <v/>
      </c>
      <c r="D39" s="115">
        <f>SUM(E39:E43)</f>
        <v>0</v>
      </c>
      <c r="E39" s="6"/>
      <c r="F39" s="2" t="s">
        <v>8</v>
      </c>
      <c r="G39" s="3"/>
      <c r="H39" s="115">
        <f>SUM(G39:G43)</f>
        <v>0</v>
      </c>
      <c r="I39" s="107" t="str">
        <f>IF(H39&gt;D39,"○","")</f>
        <v/>
      </c>
      <c r="J39" s="108"/>
    </row>
    <row r="40" spans="2:10" ht="15" customHeight="1" thickTop="1" thickBot="1" x14ac:dyDescent="0.2">
      <c r="B40" s="112"/>
      <c r="C40" s="114"/>
      <c r="D40" s="115"/>
      <c r="E40" s="3"/>
      <c r="F40" s="2" t="s">
        <v>4</v>
      </c>
      <c r="G40" s="3"/>
      <c r="H40" s="115"/>
      <c r="I40" s="107"/>
      <c r="J40" s="109"/>
    </row>
    <row r="41" spans="2:10" ht="15" customHeight="1" thickTop="1" thickBot="1" x14ac:dyDescent="0.2">
      <c r="B41" s="112"/>
      <c r="C41" s="114"/>
      <c r="D41" s="115"/>
      <c r="E41" s="3"/>
      <c r="F41" s="2" t="s">
        <v>5</v>
      </c>
      <c r="G41" s="3"/>
      <c r="H41" s="115"/>
      <c r="I41" s="107"/>
      <c r="J41" s="109"/>
    </row>
    <row r="42" spans="2:10" ht="15" customHeight="1" thickTop="1" thickBot="1" x14ac:dyDescent="0.2">
      <c r="B42" s="112"/>
      <c r="C42" s="114"/>
      <c r="D42" s="115"/>
      <c r="E42" s="3"/>
      <c r="F42" s="2" t="s">
        <v>6</v>
      </c>
      <c r="G42" s="3"/>
      <c r="H42" s="115"/>
      <c r="I42" s="107"/>
      <c r="J42" s="109"/>
    </row>
    <row r="43" spans="2:10" ht="15" customHeight="1" thickTop="1" thickBot="1" x14ac:dyDescent="0.2">
      <c r="B43" s="113"/>
      <c r="C43" s="114"/>
      <c r="D43" s="115"/>
      <c r="E43" s="3"/>
      <c r="F43" s="2" t="s">
        <v>2</v>
      </c>
      <c r="G43" s="3"/>
      <c r="H43" s="115"/>
      <c r="I43" s="107"/>
      <c r="J43" s="110"/>
    </row>
    <row r="44" spans="2:10" ht="14.25" customHeight="1" thickTop="1" x14ac:dyDescent="0.15"/>
    <row r="45" spans="2:10" ht="14.25" customHeight="1" thickBot="1" x14ac:dyDescent="0.2">
      <c r="B45" s="4"/>
    </row>
    <row r="46" spans="2:10" ht="15" customHeight="1" thickTop="1" thickBot="1" x14ac:dyDescent="0.2">
      <c r="B46" s="111"/>
      <c r="C46" s="114" t="str">
        <f>IF(D46&gt;H46,"○","")</f>
        <v/>
      </c>
      <c r="D46" s="115">
        <f>SUM(E46:E50)</f>
        <v>0</v>
      </c>
      <c r="E46" s="3"/>
      <c r="F46" s="2" t="s">
        <v>8</v>
      </c>
      <c r="G46" s="3"/>
      <c r="H46" s="115">
        <f>SUM(G46:G50)</f>
        <v>0</v>
      </c>
      <c r="I46" s="107" t="str">
        <f>IF(H46&gt;D46,"○","")</f>
        <v/>
      </c>
      <c r="J46" s="108"/>
    </row>
    <row r="47" spans="2:10" ht="15" customHeight="1" thickTop="1" thickBot="1" x14ac:dyDescent="0.2">
      <c r="B47" s="112"/>
      <c r="C47" s="114"/>
      <c r="D47" s="115"/>
      <c r="E47" s="3"/>
      <c r="F47" s="2" t="s">
        <v>4</v>
      </c>
      <c r="G47" s="3"/>
      <c r="H47" s="115"/>
      <c r="I47" s="107"/>
      <c r="J47" s="109"/>
    </row>
    <row r="48" spans="2:10" ht="15" customHeight="1" thickTop="1" thickBot="1" x14ac:dyDescent="0.2">
      <c r="B48" s="112"/>
      <c r="C48" s="114"/>
      <c r="D48" s="115"/>
      <c r="E48" s="3"/>
      <c r="F48" s="2" t="s">
        <v>5</v>
      </c>
      <c r="G48" s="3"/>
      <c r="H48" s="115"/>
      <c r="I48" s="107"/>
      <c r="J48" s="109"/>
    </row>
    <row r="49" spans="2:10" ht="15" customHeight="1" thickTop="1" thickBot="1" x14ac:dyDescent="0.2">
      <c r="B49" s="112"/>
      <c r="C49" s="114"/>
      <c r="D49" s="115"/>
      <c r="E49" s="3"/>
      <c r="F49" s="2" t="s">
        <v>6</v>
      </c>
      <c r="G49" s="3"/>
      <c r="H49" s="115"/>
      <c r="I49" s="107"/>
      <c r="J49" s="109"/>
    </row>
    <row r="50" spans="2:10" ht="15" customHeight="1" thickTop="1" thickBot="1" x14ac:dyDescent="0.2">
      <c r="B50" s="113"/>
      <c r="C50" s="114"/>
      <c r="D50" s="115"/>
      <c r="E50" s="3"/>
      <c r="F50" s="2" t="s">
        <v>2</v>
      </c>
      <c r="G50" s="3"/>
      <c r="H50" s="115"/>
      <c r="I50" s="107"/>
      <c r="J50" s="110"/>
    </row>
    <row r="51" spans="2:10" ht="14.25" customHeight="1" thickTop="1" x14ac:dyDescent="0.15"/>
    <row r="52" spans="2:10" ht="14.25" customHeight="1" thickBot="1" x14ac:dyDescent="0.2">
      <c r="B52" s="4"/>
    </row>
    <row r="53" spans="2:10" ht="15" customHeight="1" thickTop="1" thickBot="1" x14ac:dyDescent="0.2">
      <c r="B53" s="111"/>
      <c r="C53" s="114" t="str">
        <f>IF(D53&gt;H53,"○","")</f>
        <v/>
      </c>
      <c r="D53" s="115">
        <f>SUM(E53:E57)</f>
        <v>0</v>
      </c>
      <c r="E53" s="3"/>
      <c r="F53" s="2" t="s">
        <v>8</v>
      </c>
      <c r="G53" s="3"/>
      <c r="H53" s="115">
        <f>SUM(G53:G57)</f>
        <v>0</v>
      </c>
      <c r="I53" s="107" t="str">
        <f>IF(H53&gt;D53,"○","")</f>
        <v/>
      </c>
      <c r="J53" s="108"/>
    </row>
    <row r="54" spans="2:10" ht="15" customHeight="1" thickTop="1" thickBot="1" x14ac:dyDescent="0.2">
      <c r="B54" s="112"/>
      <c r="C54" s="114"/>
      <c r="D54" s="115"/>
      <c r="E54" s="3"/>
      <c r="F54" s="2" t="s">
        <v>4</v>
      </c>
      <c r="G54" s="3"/>
      <c r="H54" s="115"/>
      <c r="I54" s="107"/>
      <c r="J54" s="109"/>
    </row>
    <row r="55" spans="2:10" ht="15" customHeight="1" thickTop="1" thickBot="1" x14ac:dyDescent="0.2">
      <c r="B55" s="112"/>
      <c r="C55" s="114"/>
      <c r="D55" s="115"/>
      <c r="E55" s="3"/>
      <c r="F55" s="2" t="s">
        <v>5</v>
      </c>
      <c r="G55" s="3"/>
      <c r="H55" s="115"/>
      <c r="I55" s="107"/>
      <c r="J55" s="109"/>
    </row>
    <row r="56" spans="2:10" ht="15" customHeight="1" thickTop="1" thickBot="1" x14ac:dyDescent="0.2">
      <c r="B56" s="112"/>
      <c r="C56" s="114"/>
      <c r="D56" s="115"/>
      <c r="E56" s="3"/>
      <c r="F56" s="2" t="s">
        <v>6</v>
      </c>
      <c r="G56" s="3"/>
      <c r="H56" s="115"/>
      <c r="I56" s="107"/>
      <c r="J56" s="109"/>
    </row>
    <row r="57" spans="2:10" ht="15" customHeight="1" thickTop="1" thickBot="1" x14ac:dyDescent="0.2">
      <c r="B57" s="113"/>
      <c r="C57" s="114"/>
      <c r="D57" s="115"/>
      <c r="E57" s="3"/>
      <c r="F57" s="2" t="s">
        <v>2</v>
      </c>
      <c r="G57" s="3"/>
      <c r="H57" s="115"/>
      <c r="I57" s="107"/>
      <c r="J57" s="110"/>
    </row>
    <row r="58" spans="2:10" ht="14.25" customHeight="1" thickTop="1" x14ac:dyDescent="0.15"/>
    <row r="59" spans="2:10" ht="14.25" customHeight="1" thickBot="1" x14ac:dyDescent="0.2">
      <c r="B59" s="4"/>
    </row>
    <row r="60" spans="2:10" ht="15" customHeight="1" thickTop="1" thickBot="1" x14ac:dyDescent="0.2">
      <c r="B60" s="111"/>
      <c r="C60" s="114" t="str">
        <f>IF(D60&gt;H60,"○","")</f>
        <v/>
      </c>
      <c r="D60" s="115">
        <f>SUM(E60:E64)</f>
        <v>0</v>
      </c>
      <c r="E60" s="3"/>
      <c r="F60" s="2" t="s">
        <v>8</v>
      </c>
      <c r="G60" s="3"/>
      <c r="H60" s="115">
        <f>SUM(G60:G64)</f>
        <v>0</v>
      </c>
      <c r="I60" s="107" t="str">
        <f>IF(H60&gt;D60,"○","")</f>
        <v/>
      </c>
      <c r="J60" s="108"/>
    </row>
    <row r="61" spans="2:10" ht="15" customHeight="1" thickTop="1" thickBot="1" x14ac:dyDescent="0.2">
      <c r="B61" s="123"/>
      <c r="C61" s="114"/>
      <c r="D61" s="115"/>
      <c r="E61" s="3"/>
      <c r="F61" s="2" t="s">
        <v>4</v>
      </c>
      <c r="G61" s="3"/>
      <c r="H61" s="115"/>
      <c r="I61" s="107"/>
      <c r="J61" s="126"/>
    </row>
    <row r="62" spans="2:10" ht="15" customHeight="1" thickTop="1" thickBot="1" x14ac:dyDescent="0.2">
      <c r="B62" s="123"/>
      <c r="C62" s="114"/>
      <c r="D62" s="115"/>
      <c r="E62" s="3"/>
      <c r="F62" s="2" t="s">
        <v>5</v>
      </c>
      <c r="G62" s="3"/>
      <c r="H62" s="115"/>
      <c r="I62" s="107"/>
      <c r="J62" s="126"/>
    </row>
    <row r="63" spans="2:10" ht="15" customHeight="1" thickTop="1" thickBot="1" x14ac:dyDescent="0.2">
      <c r="B63" s="123"/>
      <c r="C63" s="114"/>
      <c r="D63" s="115"/>
      <c r="E63" s="3"/>
      <c r="F63" s="2" t="s">
        <v>6</v>
      </c>
      <c r="G63" s="3"/>
      <c r="H63" s="115"/>
      <c r="I63" s="107"/>
      <c r="J63" s="126"/>
    </row>
    <row r="64" spans="2:10" ht="15" customHeight="1" thickTop="1" thickBot="1" x14ac:dyDescent="0.2">
      <c r="B64" s="124"/>
      <c r="C64" s="114"/>
      <c r="D64" s="115"/>
      <c r="E64" s="3"/>
      <c r="F64" s="2" t="s">
        <v>2</v>
      </c>
      <c r="G64" s="3"/>
      <c r="H64" s="115"/>
      <c r="I64" s="107"/>
      <c r="J64" s="127"/>
    </row>
    <row r="65" spans="2:10" ht="14.25" customHeight="1" thickTop="1" x14ac:dyDescent="0.15"/>
    <row r="66" spans="2:10" ht="14.25" customHeight="1" thickBot="1" x14ac:dyDescent="0.2">
      <c r="B66" s="4"/>
    </row>
    <row r="67" spans="2:10" ht="15" customHeight="1" thickTop="1" thickBot="1" x14ac:dyDescent="0.2">
      <c r="B67" s="111"/>
      <c r="C67" s="114" t="str">
        <f>IF(D67&gt;H67,"○","")</f>
        <v/>
      </c>
      <c r="D67" s="115">
        <f>SUM(E67:E71)</f>
        <v>0</v>
      </c>
      <c r="E67" s="3"/>
      <c r="F67" s="2" t="s">
        <v>8</v>
      </c>
      <c r="G67" s="3"/>
      <c r="H67" s="115">
        <f>SUM(G67:G71)</f>
        <v>0</v>
      </c>
      <c r="I67" s="107" t="str">
        <f>IF(H67&gt;D67,"○","")</f>
        <v/>
      </c>
      <c r="J67" s="108"/>
    </row>
    <row r="68" spans="2:10" ht="15" customHeight="1" thickTop="1" thickBot="1" x14ac:dyDescent="0.2">
      <c r="B68" s="123"/>
      <c r="C68" s="114"/>
      <c r="D68" s="115"/>
      <c r="E68" s="3"/>
      <c r="F68" s="2" t="s">
        <v>4</v>
      </c>
      <c r="G68" s="3"/>
      <c r="H68" s="115"/>
      <c r="I68" s="107"/>
      <c r="J68" s="126"/>
    </row>
    <row r="69" spans="2:10" ht="15" customHeight="1" thickTop="1" thickBot="1" x14ac:dyDescent="0.2">
      <c r="B69" s="123"/>
      <c r="C69" s="114"/>
      <c r="D69" s="115"/>
      <c r="E69" s="3"/>
      <c r="F69" s="2" t="s">
        <v>5</v>
      </c>
      <c r="G69" s="3"/>
      <c r="H69" s="115"/>
      <c r="I69" s="107"/>
      <c r="J69" s="126"/>
    </row>
    <row r="70" spans="2:10" ht="15" customHeight="1" thickTop="1" thickBot="1" x14ac:dyDescent="0.2">
      <c r="B70" s="123"/>
      <c r="C70" s="114"/>
      <c r="D70" s="115"/>
      <c r="E70" s="3"/>
      <c r="F70" s="2" t="s">
        <v>6</v>
      </c>
      <c r="G70" s="3"/>
      <c r="H70" s="115"/>
      <c r="I70" s="107"/>
      <c r="J70" s="126"/>
    </row>
    <row r="71" spans="2:10" ht="15" customHeight="1" thickTop="1" thickBot="1" x14ac:dyDescent="0.2">
      <c r="B71" s="124"/>
      <c r="C71" s="114"/>
      <c r="D71" s="115"/>
      <c r="E71" s="3"/>
      <c r="F71" s="2" t="s">
        <v>2</v>
      </c>
      <c r="G71" s="3"/>
      <c r="H71" s="115"/>
      <c r="I71" s="107"/>
      <c r="J71" s="127"/>
    </row>
    <row r="72" spans="2:10" ht="14.25" customHeight="1" thickTop="1" x14ac:dyDescent="0.15"/>
    <row r="73" spans="2:10" ht="14.25" customHeight="1" thickBot="1" x14ac:dyDescent="0.2">
      <c r="B73" s="4"/>
    </row>
    <row r="74" spans="2:10" ht="15" customHeight="1" thickTop="1" thickBot="1" x14ac:dyDescent="0.2">
      <c r="B74" s="111"/>
      <c r="C74" s="114" t="str">
        <f>IF(D74&gt;H74,"○","")</f>
        <v/>
      </c>
      <c r="D74" s="115">
        <f>SUM(E74:E78)</f>
        <v>0</v>
      </c>
      <c r="E74" s="3"/>
      <c r="F74" s="2" t="s">
        <v>8</v>
      </c>
      <c r="G74" s="3"/>
      <c r="H74" s="115">
        <f>SUM(G74:G78)</f>
        <v>0</v>
      </c>
      <c r="I74" s="107" t="str">
        <f>IF(H74&gt;D74,"○","")</f>
        <v/>
      </c>
      <c r="J74" s="108"/>
    </row>
    <row r="75" spans="2:10" ht="15" customHeight="1" thickTop="1" thickBot="1" x14ac:dyDescent="0.2">
      <c r="B75" s="130"/>
      <c r="C75" s="114"/>
      <c r="D75" s="115"/>
      <c r="E75" s="3"/>
      <c r="F75" s="2" t="s">
        <v>4</v>
      </c>
      <c r="G75" s="3"/>
      <c r="H75" s="115"/>
      <c r="I75" s="107"/>
      <c r="J75" s="128"/>
    </row>
    <row r="76" spans="2:10" ht="15" customHeight="1" thickTop="1" thickBot="1" x14ac:dyDescent="0.2">
      <c r="B76" s="130"/>
      <c r="C76" s="114"/>
      <c r="D76" s="115"/>
      <c r="E76" s="3"/>
      <c r="F76" s="2" t="s">
        <v>5</v>
      </c>
      <c r="G76" s="3"/>
      <c r="H76" s="115"/>
      <c r="I76" s="107"/>
      <c r="J76" s="128"/>
    </row>
    <row r="77" spans="2:10" ht="15" customHeight="1" thickTop="1" thickBot="1" x14ac:dyDescent="0.2">
      <c r="B77" s="130"/>
      <c r="C77" s="114"/>
      <c r="D77" s="115"/>
      <c r="E77" s="3"/>
      <c r="F77" s="2" t="s">
        <v>6</v>
      </c>
      <c r="G77" s="3"/>
      <c r="H77" s="115"/>
      <c r="I77" s="107"/>
      <c r="J77" s="128"/>
    </row>
    <row r="78" spans="2:10" ht="15" customHeight="1" thickTop="1" thickBot="1" x14ac:dyDescent="0.2">
      <c r="B78" s="131"/>
      <c r="C78" s="114"/>
      <c r="D78" s="115"/>
      <c r="E78" s="3"/>
      <c r="F78" s="2" t="s">
        <v>2</v>
      </c>
      <c r="G78" s="3"/>
      <c r="H78" s="115"/>
      <c r="I78" s="107"/>
      <c r="J78" s="129"/>
    </row>
    <row r="79" spans="2:10" ht="14.25" customHeight="1" thickTop="1" x14ac:dyDescent="0.15"/>
    <row r="80" spans="2:10" ht="14.25" customHeight="1" thickBot="1" x14ac:dyDescent="0.2">
      <c r="B80" s="4"/>
    </row>
    <row r="81" spans="2:10" ht="15" customHeight="1" thickTop="1" thickBot="1" x14ac:dyDescent="0.2">
      <c r="B81" s="111"/>
      <c r="C81" s="114"/>
      <c r="D81" s="115">
        <f>SUM(E81:E85)</f>
        <v>0</v>
      </c>
      <c r="E81" s="3"/>
      <c r="F81" s="2" t="s">
        <v>8</v>
      </c>
      <c r="G81" s="3"/>
      <c r="H81" s="115">
        <f>SUM(G81:G85)</f>
        <v>0</v>
      </c>
      <c r="I81" s="107"/>
      <c r="J81" s="108"/>
    </row>
    <row r="82" spans="2:10" ht="15" customHeight="1" thickTop="1" thickBot="1" x14ac:dyDescent="0.2">
      <c r="B82" s="130"/>
      <c r="C82" s="114"/>
      <c r="D82" s="115"/>
      <c r="E82" s="3"/>
      <c r="F82" s="2" t="s">
        <v>4</v>
      </c>
      <c r="G82" s="3"/>
      <c r="H82" s="115"/>
      <c r="I82" s="107"/>
      <c r="J82" s="128"/>
    </row>
    <row r="83" spans="2:10" ht="15" customHeight="1" thickTop="1" thickBot="1" x14ac:dyDescent="0.2">
      <c r="B83" s="130"/>
      <c r="C83" s="114"/>
      <c r="D83" s="115"/>
      <c r="E83" s="3"/>
      <c r="F83" s="2" t="s">
        <v>5</v>
      </c>
      <c r="G83" s="3"/>
      <c r="H83" s="115"/>
      <c r="I83" s="107"/>
      <c r="J83" s="128"/>
    </row>
    <row r="84" spans="2:10" ht="15" customHeight="1" thickTop="1" thickBot="1" x14ac:dyDescent="0.2">
      <c r="B84" s="130"/>
      <c r="C84" s="114"/>
      <c r="D84" s="115"/>
      <c r="E84" s="3"/>
      <c r="F84" s="2" t="s">
        <v>6</v>
      </c>
      <c r="G84" s="3"/>
      <c r="H84" s="115"/>
      <c r="I84" s="107"/>
      <c r="J84" s="128"/>
    </row>
    <row r="85" spans="2:10" ht="15" customHeight="1" thickTop="1" thickBot="1" x14ac:dyDescent="0.2">
      <c r="B85" s="131"/>
      <c r="C85" s="114"/>
      <c r="D85" s="115"/>
      <c r="E85" s="3"/>
      <c r="F85" s="2" t="s">
        <v>2</v>
      </c>
      <c r="G85" s="3"/>
      <c r="H85" s="115"/>
      <c r="I85" s="107"/>
      <c r="J85" s="129"/>
    </row>
    <row r="86" spans="2:10" ht="14.25" customHeight="1" thickTop="1" x14ac:dyDescent="0.15"/>
    <row r="87" spans="2:10" ht="14.25" customHeight="1" thickBot="1" x14ac:dyDescent="0.2">
      <c r="B87" s="4"/>
    </row>
    <row r="88" spans="2:10" ht="15" customHeight="1" thickTop="1" thickBot="1" x14ac:dyDescent="0.2">
      <c r="B88" s="111"/>
      <c r="C88" s="114"/>
      <c r="D88" s="115">
        <f>SUM(E88:E92)</f>
        <v>0</v>
      </c>
      <c r="E88" s="3"/>
      <c r="F88" s="2" t="s">
        <v>8</v>
      </c>
      <c r="G88" s="3"/>
      <c r="H88" s="115">
        <f>SUM(G88:G92)</f>
        <v>0</v>
      </c>
      <c r="I88" s="107"/>
      <c r="J88" s="108"/>
    </row>
    <row r="89" spans="2:10" ht="15" customHeight="1" thickTop="1" thickBot="1" x14ac:dyDescent="0.2">
      <c r="B89" s="130"/>
      <c r="C89" s="114"/>
      <c r="D89" s="115"/>
      <c r="E89" s="3"/>
      <c r="F89" s="2" t="s">
        <v>4</v>
      </c>
      <c r="G89" s="3"/>
      <c r="H89" s="115"/>
      <c r="I89" s="107"/>
      <c r="J89" s="128"/>
    </row>
    <row r="90" spans="2:10" ht="15" customHeight="1" thickTop="1" thickBot="1" x14ac:dyDescent="0.2">
      <c r="B90" s="130"/>
      <c r="C90" s="114"/>
      <c r="D90" s="115"/>
      <c r="E90" s="3"/>
      <c r="F90" s="2" t="s">
        <v>5</v>
      </c>
      <c r="G90" s="3"/>
      <c r="H90" s="115"/>
      <c r="I90" s="107"/>
      <c r="J90" s="128"/>
    </row>
    <row r="91" spans="2:10" ht="15" customHeight="1" thickTop="1" thickBot="1" x14ac:dyDescent="0.2">
      <c r="B91" s="130"/>
      <c r="C91" s="114"/>
      <c r="D91" s="115"/>
      <c r="E91" s="3"/>
      <c r="F91" s="2" t="s">
        <v>6</v>
      </c>
      <c r="G91" s="3"/>
      <c r="H91" s="115"/>
      <c r="I91" s="107"/>
      <c r="J91" s="128"/>
    </row>
    <row r="92" spans="2:10" ht="15" customHeight="1" thickTop="1" thickBot="1" x14ac:dyDescent="0.2">
      <c r="B92" s="131"/>
      <c r="C92" s="114"/>
      <c r="D92" s="115"/>
      <c r="E92" s="3"/>
      <c r="F92" s="2" t="s">
        <v>2</v>
      </c>
      <c r="G92" s="3"/>
      <c r="H92" s="115"/>
      <c r="I92" s="107"/>
      <c r="J92" s="129"/>
    </row>
    <row r="93" spans="2:10" ht="14.25" customHeight="1" thickTop="1" x14ac:dyDescent="0.15"/>
    <row r="94" spans="2:10" ht="14.25" customHeight="1" thickBot="1" x14ac:dyDescent="0.2"/>
    <row r="95" spans="2:10" ht="15" customHeight="1" thickTop="1" thickBot="1" x14ac:dyDescent="0.2">
      <c r="B95" s="111"/>
      <c r="C95" s="114"/>
      <c r="D95" s="115">
        <f>SUM(E95:E99)</f>
        <v>0</v>
      </c>
      <c r="E95" s="3"/>
      <c r="F95" s="2" t="s">
        <v>8</v>
      </c>
      <c r="G95" s="3"/>
      <c r="H95" s="115">
        <f>SUM(G95:G99)</f>
        <v>0</v>
      </c>
      <c r="I95" s="107"/>
      <c r="J95" s="108"/>
    </row>
    <row r="96" spans="2:10" ht="15" customHeight="1" thickTop="1" thickBot="1" x14ac:dyDescent="0.2">
      <c r="B96" s="112"/>
      <c r="C96" s="114"/>
      <c r="D96" s="115"/>
      <c r="E96" s="3"/>
      <c r="F96" s="2" t="s">
        <v>4</v>
      </c>
      <c r="G96" s="3"/>
      <c r="H96" s="115"/>
      <c r="I96" s="107"/>
      <c r="J96" s="109"/>
    </row>
    <row r="97" spans="2:10" ht="15" customHeight="1" thickTop="1" thickBot="1" x14ac:dyDescent="0.2">
      <c r="B97" s="112"/>
      <c r="C97" s="114"/>
      <c r="D97" s="115"/>
      <c r="E97" s="3"/>
      <c r="F97" s="2" t="s">
        <v>5</v>
      </c>
      <c r="G97" s="3"/>
      <c r="H97" s="115"/>
      <c r="I97" s="107"/>
      <c r="J97" s="109"/>
    </row>
    <row r="98" spans="2:10" ht="15" customHeight="1" thickTop="1" thickBot="1" x14ac:dyDescent="0.2">
      <c r="B98" s="112"/>
      <c r="C98" s="114"/>
      <c r="D98" s="115"/>
      <c r="E98" s="3"/>
      <c r="F98" s="2" t="s">
        <v>6</v>
      </c>
      <c r="G98" s="3"/>
      <c r="H98" s="115"/>
      <c r="I98" s="107"/>
      <c r="J98" s="109"/>
    </row>
    <row r="99" spans="2:10" ht="15" customHeight="1" thickTop="1" thickBot="1" x14ac:dyDescent="0.2">
      <c r="B99" s="113"/>
      <c r="C99" s="114"/>
      <c r="D99" s="115"/>
      <c r="E99" s="3"/>
      <c r="F99" s="2" t="s">
        <v>2</v>
      </c>
      <c r="G99" s="3"/>
      <c r="H99" s="115"/>
      <c r="I99" s="107"/>
      <c r="J99" s="110"/>
    </row>
    <row r="100" spans="2:10" ht="14.25" customHeight="1" thickTop="1" x14ac:dyDescent="0.15"/>
  </sheetData>
  <mergeCells count="84">
    <mergeCell ref="J95:J99"/>
    <mergeCell ref="B88:B92"/>
    <mergeCell ref="C88:C92"/>
    <mergeCell ref="D88:D92"/>
    <mergeCell ref="H88:H92"/>
    <mergeCell ref="I88:I92"/>
    <mergeCell ref="J88:J92"/>
    <mergeCell ref="B95:B99"/>
    <mergeCell ref="C95:C99"/>
    <mergeCell ref="D95:D99"/>
    <mergeCell ref="H95:H99"/>
    <mergeCell ref="I95:I99"/>
    <mergeCell ref="J81:J85"/>
    <mergeCell ref="B74:B78"/>
    <mergeCell ref="C74:C78"/>
    <mergeCell ref="D74:D78"/>
    <mergeCell ref="H74:H78"/>
    <mergeCell ref="I74:I78"/>
    <mergeCell ref="J74:J78"/>
    <mergeCell ref="B81:B85"/>
    <mergeCell ref="C81:C85"/>
    <mergeCell ref="D81:D85"/>
    <mergeCell ref="H81:H85"/>
    <mergeCell ref="I81:I85"/>
    <mergeCell ref="J67:J71"/>
    <mergeCell ref="B60:B64"/>
    <mergeCell ref="C60:C64"/>
    <mergeCell ref="D60:D64"/>
    <mergeCell ref="H60:H64"/>
    <mergeCell ref="I60:I64"/>
    <mergeCell ref="J60:J64"/>
    <mergeCell ref="B67:B71"/>
    <mergeCell ref="C67:C71"/>
    <mergeCell ref="D67:D71"/>
    <mergeCell ref="H67:H71"/>
    <mergeCell ref="I67:I71"/>
    <mergeCell ref="J53:J57"/>
    <mergeCell ref="B46:B50"/>
    <mergeCell ref="C46:C50"/>
    <mergeCell ref="D46:D50"/>
    <mergeCell ref="H46:H50"/>
    <mergeCell ref="I46:I50"/>
    <mergeCell ref="J46:J50"/>
    <mergeCell ref="B53:B57"/>
    <mergeCell ref="C53:C57"/>
    <mergeCell ref="D53:D57"/>
    <mergeCell ref="H53:H57"/>
    <mergeCell ref="I53:I57"/>
    <mergeCell ref="J39:J43"/>
    <mergeCell ref="B32:B36"/>
    <mergeCell ref="C32:C36"/>
    <mergeCell ref="D32:D36"/>
    <mergeCell ref="H32:H36"/>
    <mergeCell ref="I32:I36"/>
    <mergeCell ref="J32:J36"/>
    <mergeCell ref="B39:B43"/>
    <mergeCell ref="C39:C43"/>
    <mergeCell ref="D39:D43"/>
    <mergeCell ref="H39:H43"/>
    <mergeCell ref="I39:I43"/>
    <mergeCell ref="J25:J29"/>
    <mergeCell ref="B18:B22"/>
    <mergeCell ref="C18:C22"/>
    <mergeCell ref="D18:D22"/>
    <mergeCell ref="H18:H22"/>
    <mergeCell ref="I18:I22"/>
    <mergeCell ref="J18:J22"/>
    <mergeCell ref="B25:B29"/>
    <mergeCell ref="C25:C29"/>
    <mergeCell ref="D25:D29"/>
    <mergeCell ref="H25:H29"/>
    <mergeCell ref="I25:I29"/>
    <mergeCell ref="J11:J15"/>
    <mergeCell ref="B4:B8"/>
    <mergeCell ref="C4:C8"/>
    <mergeCell ref="D4:D8"/>
    <mergeCell ref="H4:H8"/>
    <mergeCell ref="I4:I8"/>
    <mergeCell ref="J4:J8"/>
    <mergeCell ref="B11:B15"/>
    <mergeCell ref="C11:C15"/>
    <mergeCell ref="D11:D15"/>
    <mergeCell ref="H11:H15"/>
    <mergeCell ref="I11:I15"/>
  </mergeCells>
  <phoneticPr fontId="4"/>
  <pageMargins left="0.78670725109070305" right="0.78670725109070305" top="0.98390475971492264" bottom="0.98390475971492264" header="0.51174154431801144" footer="0.51174154431801144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msystem!$C$2:$C$26</xm:f>
          </x14:formula1>
          <xm:sqref>B4:B8 B11:B15 B18:B22 J18:J22 J11:J15 J4:J8 J25:J29 J32:J36 B25:B29 B32:B36 B39:B43 J39:J43 J46:J50 B46:B50 J53:J57 B53:B57 B60:B64 J60:J64 J67:J71 B67:B71 J74:J78 J81:J85 B74:B78 B81:B85 B88:B92 J88:J92 J95:J99 B95:B99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5"/>
  </sheetPr>
  <dimension ref="A1:DC66"/>
  <sheetViews>
    <sheetView view="pageBreakPreview" topLeftCell="A10" zoomScaleNormal="100" zoomScaleSheetLayoutView="100" workbookViewId="0">
      <selection activeCell="G24" sqref="G24:U25"/>
    </sheetView>
  </sheetViews>
  <sheetFormatPr defaultColWidth="9" defaultRowHeight="13.5" x14ac:dyDescent="0.15"/>
  <cols>
    <col min="1" max="1" width="9" style="1"/>
    <col min="2" max="2" width="16.25" style="1" customWidth="1"/>
    <col min="3" max="3" width="3" style="1" customWidth="1"/>
    <col min="4" max="4" width="5.75" style="1" customWidth="1"/>
    <col min="5" max="7" width="4.25" style="1" customWidth="1"/>
    <col min="8" max="8" width="5.75" style="1" customWidth="1"/>
    <col min="9" max="9" width="3" style="1" customWidth="1"/>
    <col min="10" max="10" width="16.25" style="1" customWidth="1"/>
    <col min="11" max="16384" width="9" style="1"/>
  </cols>
  <sheetData>
    <row r="1" spans="1:10" ht="14.25" customHeight="1" x14ac:dyDescent="0.15">
      <c r="B1" s="4" t="s">
        <v>49</v>
      </c>
    </row>
    <row r="2" spans="1:10" x14ac:dyDescent="0.15">
      <c r="B2" s="4"/>
    </row>
    <row r="3" spans="1:10" ht="14.25" customHeight="1" thickBot="1" x14ac:dyDescent="0.2">
      <c r="B3" s="1" t="s">
        <v>0</v>
      </c>
    </row>
    <row r="4" spans="1:10" ht="15" customHeight="1" thickTop="1" thickBot="1" x14ac:dyDescent="0.2">
      <c r="A4" s="4" t="s">
        <v>40</v>
      </c>
      <c r="B4" s="119" t="s">
        <v>12</v>
      </c>
      <c r="C4" s="114" t="str">
        <f>IF(D4&gt;H4,"○","")</f>
        <v/>
      </c>
      <c r="D4" s="115">
        <f>SUM(E4:E8)</f>
        <v>0</v>
      </c>
      <c r="E4" s="3"/>
      <c r="F4" s="2" t="s">
        <v>3</v>
      </c>
      <c r="G4" s="3"/>
      <c r="H4" s="115">
        <f>SUM(G4:G8)</f>
        <v>0</v>
      </c>
      <c r="I4" s="107" t="str">
        <f>IF(H4&gt;D4,"○","")</f>
        <v/>
      </c>
      <c r="J4" s="120" t="s">
        <v>45</v>
      </c>
    </row>
    <row r="5" spans="1:10" ht="15" customHeight="1" thickTop="1" thickBot="1" x14ac:dyDescent="0.2">
      <c r="B5" s="112"/>
      <c r="C5" s="114"/>
      <c r="D5" s="115"/>
      <c r="E5" s="3"/>
      <c r="F5" s="2" t="s">
        <v>4</v>
      </c>
      <c r="G5" s="3"/>
      <c r="H5" s="115"/>
      <c r="I5" s="107"/>
      <c r="J5" s="121"/>
    </row>
    <row r="6" spans="1:10" ht="15" customHeight="1" x14ac:dyDescent="0.15">
      <c r="B6" s="112"/>
      <c r="C6" s="114"/>
      <c r="D6" s="115"/>
      <c r="E6" s="3"/>
      <c r="F6" s="2" t="s">
        <v>5</v>
      </c>
      <c r="G6" s="3"/>
      <c r="H6" s="115"/>
      <c r="I6" s="107"/>
      <c r="J6" s="121"/>
    </row>
    <row r="7" spans="1:10" ht="15" customHeight="1" x14ac:dyDescent="0.15">
      <c r="B7" s="112"/>
      <c r="C7" s="114"/>
      <c r="D7" s="115"/>
      <c r="E7" s="3"/>
      <c r="F7" s="2" t="s">
        <v>6</v>
      </c>
      <c r="G7" s="3"/>
      <c r="H7" s="115"/>
      <c r="I7" s="107"/>
      <c r="J7" s="121"/>
    </row>
    <row r="8" spans="1:10" ht="15" customHeight="1" x14ac:dyDescent="0.15">
      <c r="B8" s="113"/>
      <c r="C8" s="114"/>
      <c r="D8" s="115"/>
      <c r="E8" s="3"/>
      <c r="F8" s="5" t="s">
        <v>7</v>
      </c>
      <c r="G8" s="3"/>
      <c r="H8" s="115"/>
      <c r="I8" s="107"/>
      <c r="J8" s="122"/>
    </row>
    <row r="9" spans="1:10" ht="14.25" customHeight="1" thickTop="1" x14ac:dyDescent="0.15"/>
    <row r="10" spans="1:10" ht="14.25" customHeight="1" thickBot="1" x14ac:dyDescent="0.2">
      <c r="B10" s="1" t="s">
        <v>0</v>
      </c>
    </row>
    <row r="11" spans="1:10" ht="15" customHeight="1" thickTop="1" thickBot="1" x14ac:dyDescent="0.2">
      <c r="A11" s="4" t="s">
        <v>41</v>
      </c>
      <c r="B11" s="111" t="s">
        <v>14</v>
      </c>
      <c r="C11" s="114" t="str">
        <f>IF(D11&gt;H11,"○","")</f>
        <v/>
      </c>
      <c r="D11" s="115">
        <f>SUM(E11:E15)</f>
        <v>0</v>
      </c>
      <c r="E11" s="3"/>
      <c r="F11" s="2" t="s">
        <v>3</v>
      </c>
      <c r="G11" s="3"/>
      <c r="H11" s="115">
        <f>SUM(G11:G15)</f>
        <v>0</v>
      </c>
      <c r="I11" s="107" t="str">
        <f>IF(H11&gt;D11,"○","")</f>
        <v/>
      </c>
      <c r="J11" s="108" t="s">
        <v>21</v>
      </c>
    </row>
    <row r="12" spans="1:10" ht="15" customHeight="1" thickTop="1" thickBot="1" x14ac:dyDescent="0.2">
      <c r="B12" s="112"/>
      <c r="C12" s="114"/>
      <c r="D12" s="115"/>
      <c r="E12" s="3"/>
      <c r="F12" s="2" t="s">
        <v>4</v>
      </c>
      <c r="G12" s="3"/>
      <c r="H12" s="115"/>
      <c r="I12" s="107"/>
      <c r="J12" s="109"/>
    </row>
    <row r="13" spans="1:10" ht="15" customHeight="1" x14ac:dyDescent="0.15">
      <c r="B13" s="112"/>
      <c r="C13" s="114"/>
      <c r="D13" s="115"/>
      <c r="E13" s="3"/>
      <c r="F13" s="2" t="s">
        <v>5</v>
      </c>
      <c r="G13" s="3"/>
      <c r="H13" s="115"/>
      <c r="I13" s="107"/>
      <c r="J13" s="109"/>
    </row>
    <row r="14" spans="1:10" ht="15" customHeight="1" x14ac:dyDescent="0.15">
      <c r="B14" s="112"/>
      <c r="C14" s="114"/>
      <c r="D14" s="115"/>
      <c r="E14" s="3"/>
      <c r="F14" s="2" t="s">
        <v>6</v>
      </c>
      <c r="G14" s="3"/>
      <c r="H14" s="115"/>
      <c r="I14" s="107"/>
      <c r="J14" s="109"/>
    </row>
    <row r="15" spans="1:10" ht="15" customHeight="1" x14ac:dyDescent="0.15">
      <c r="B15" s="113"/>
      <c r="C15" s="114"/>
      <c r="D15" s="115"/>
      <c r="E15" s="3"/>
      <c r="F15" s="5" t="s">
        <v>7</v>
      </c>
      <c r="G15" s="3"/>
      <c r="H15" s="115"/>
      <c r="I15" s="107"/>
      <c r="J15" s="110"/>
    </row>
    <row r="16" spans="1:10" ht="14.25" customHeight="1" x14ac:dyDescent="0.15"/>
    <row r="17" spans="1:10" ht="14.25" customHeight="1" thickBot="1" x14ac:dyDescent="0.2">
      <c r="B17" s="4" t="s">
        <v>35</v>
      </c>
    </row>
    <row r="18" spans="1:10" ht="15" customHeight="1" thickTop="1" thickBot="1" x14ac:dyDescent="0.2">
      <c r="A18" s="4" t="s">
        <v>43</v>
      </c>
      <c r="B18" s="111" t="s">
        <v>12</v>
      </c>
      <c r="C18" s="114" t="str">
        <f>IF(D18&gt;H18,"○","")</f>
        <v/>
      </c>
      <c r="D18" s="115">
        <f>SUM(E18:E22)</f>
        <v>0</v>
      </c>
      <c r="E18" s="3"/>
      <c r="F18" s="2" t="s">
        <v>3</v>
      </c>
      <c r="G18" s="3"/>
      <c r="H18" s="115">
        <f>SUM(G18:G22)</f>
        <v>0</v>
      </c>
      <c r="I18" s="107" t="str">
        <f>IF(H18&gt;D18,"○","")</f>
        <v/>
      </c>
      <c r="J18" s="108" t="s">
        <v>21</v>
      </c>
    </row>
    <row r="19" spans="1:10" ht="15" customHeight="1" thickTop="1" thickBot="1" x14ac:dyDescent="0.2">
      <c r="B19" s="112"/>
      <c r="C19" s="114"/>
      <c r="D19" s="115"/>
      <c r="E19" s="3"/>
      <c r="F19" s="2" t="s">
        <v>4</v>
      </c>
      <c r="G19" s="3"/>
      <c r="H19" s="115"/>
      <c r="I19" s="107"/>
      <c r="J19" s="109"/>
    </row>
    <row r="20" spans="1:10" ht="15" customHeight="1" thickTop="1" thickBot="1" x14ac:dyDescent="0.2">
      <c r="B20" s="112"/>
      <c r="C20" s="114"/>
      <c r="D20" s="115"/>
      <c r="E20" s="3"/>
      <c r="F20" s="2" t="s">
        <v>5</v>
      </c>
      <c r="G20" s="3"/>
      <c r="H20" s="115"/>
      <c r="I20" s="107"/>
      <c r="J20" s="109"/>
    </row>
    <row r="21" spans="1:10" ht="15" customHeight="1" thickTop="1" thickBot="1" x14ac:dyDescent="0.2">
      <c r="B21" s="112"/>
      <c r="C21" s="114"/>
      <c r="D21" s="115"/>
      <c r="E21" s="3"/>
      <c r="F21" s="2" t="s">
        <v>6</v>
      </c>
      <c r="G21" s="3"/>
      <c r="H21" s="115"/>
      <c r="I21" s="107"/>
      <c r="J21" s="109"/>
    </row>
    <row r="22" spans="1:10" ht="15" customHeight="1" thickTop="1" thickBot="1" x14ac:dyDescent="0.2">
      <c r="B22" s="113"/>
      <c r="C22" s="114"/>
      <c r="D22" s="115"/>
      <c r="E22" s="3"/>
      <c r="F22" s="5" t="s">
        <v>7</v>
      </c>
      <c r="G22" s="3"/>
      <c r="H22" s="115"/>
      <c r="I22" s="107"/>
      <c r="J22" s="110"/>
    </row>
    <row r="23" spans="1:10" ht="14.25" customHeight="1" thickTop="1" x14ac:dyDescent="0.15">
      <c r="B23" s="4"/>
    </row>
    <row r="24" spans="1:10" ht="14.25" customHeight="1" thickBot="1" x14ac:dyDescent="0.2">
      <c r="B24" s="4" t="s">
        <v>36</v>
      </c>
    </row>
    <row r="25" spans="1:10" ht="15" customHeight="1" thickTop="1" thickBot="1" x14ac:dyDescent="0.2">
      <c r="A25" s="4" t="s">
        <v>50</v>
      </c>
      <c r="B25" s="111"/>
      <c r="C25" s="114" t="str">
        <f>IF(D25&gt;H25,"○","")</f>
        <v/>
      </c>
      <c r="D25" s="115">
        <f>SUM(E25:E29)</f>
        <v>0</v>
      </c>
      <c r="E25" s="3"/>
      <c r="F25" s="2" t="s">
        <v>3</v>
      </c>
      <c r="G25" s="3"/>
      <c r="H25" s="115">
        <f>SUM(G25:G29)</f>
        <v>0</v>
      </c>
      <c r="I25" s="107" t="str">
        <f>IF(H25&gt;D25,"○","")</f>
        <v/>
      </c>
      <c r="J25" s="108"/>
    </row>
    <row r="26" spans="1:10" ht="15" customHeight="1" thickTop="1" thickBot="1" x14ac:dyDescent="0.2">
      <c r="B26" s="112"/>
      <c r="C26" s="114"/>
      <c r="D26" s="115"/>
      <c r="E26" s="3"/>
      <c r="F26" s="2" t="s">
        <v>4</v>
      </c>
      <c r="G26" s="3"/>
      <c r="H26" s="115"/>
      <c r="I26" s="107"/>
      <c r="J26" s="109"/>
    </row>
    <row r="27" spans="1:10" ht="15" customHeight="1" thickTop="1" thickBot="1" x14ac:dyDescent="0.2">
      <c r="B27" s="112"/>
      <c r="C27" s="114"/>
      <c r="D27" s="115"/>
      <c r="E27" s="3"/>
      <c r="F27" s="2" t="s">
        <v>5</v>
      </c>
      <c r="G27" s="3"/>
      <c r="H27" s="115"/>
      <c r="I27" s="107"/>
      <c r="J27" s="109"/>
    </row>
    <row r="28" spans="1:10" ht="15" customHeight="1" thickTop="1" thickBot="1" x14ac:dyDescent="0.2">
      <c r="B28" s="112"/>
      <c r="C28" s="114"/>
      <c r="D28" s="115"/>
      <c r="E28" s="3"/>
      <c r="F28" s="2" t="s">
        <v>6</v>
      </c>
      <c r="G28" s="3"/>
      <c r="H28" s="115"/>
      <c r="I28" s="107"/>
      <c r="J28" s="109"/>
    </row>
    <row r="29" spans="1:10" ht="15" customHeight="1" thickTop="1" thickBot="1" x14ac:dyDescent="0.2">
      <c r="B29" s="113"/>
      <c r="C29" s="114"/>
      <c r="D29" s="115"/>
      <c r="E29" s="3"/>
      <c r="F29" s="5" t="s">
        <v>7</v>
      </c>
      <c r="G29" s="3"/>
      <c r="H29" s="115"/>
      <c r="I29" s="107"/>
      <c r="J29" s="110"/>
    </row>
    <row r="30" spans="1:10" ht="14.25" customHeight="1" thickTop="1" x14ac:dyDescent="0.15"/>
    <row r="66" spans="101:107" ht="14.25" thickBot="1" x14ac:dyDescent="0.2">
      <c r="CW66" s="10"/>
      <c r="CX66" s="10"/>
      <c r="CY66" s="10"/>
      <c r="CZ66" s="10"/>
      <c r="DA66" s="10"/>
      <c r="DB66" s="10"/>
      <c r="DC66" s="10"/>
    </row>
  </sheetData>
  <mergeCells count="24">
    <mergeCell ref="I25:I29"/>
    <mergeCell ref="J25:J29"/>
    <mergeCell ref="I18:I22"/>
    <mergeCell ref="J18:J22"/>
    <mergeCell ref="D25:D29"/>
    <mergeCell ref="H25:H29"/>
    <mergeCell ref="D18:D22"/>
    <mergeCell ref="H18:H22"/>
    <mergeCell ref="I4:I8"/>
    <mergeCell ref="J4:J8"/>
    <mergeCell ref="I11:I15"/>
    <mergeCell ref="J11:J15"/>
    <mergeCell ref="B4:B8"/>
    <mergeCell ref="C4:C8"/>
    <mergeCell ref="D4:D8"/>
    <mergeCell ref="H4:H8"/>
    <mergeCell ref="D11:D15"/>
    <mergeCell ref="H11:H15"/>
    <mergeCell ref="B18:B22"/>
    <mergeCell ref="C18:C22"/>
    <mergeCell ref="B25:B29"/>
    <mergeCell ref="C25:C29"/>
    <mergeCell ref="B11:B15"/>
    <mergeCell ref="C11:C15"/>
  </mergeCells>
  <phoneticPr fontId="1" type="noConversion"/>
  <pageMargins left="0.78670725109070305" right="0.78670725109070305" top="0.98390475971492264" bottom="0.98390475971492264" header="0.51174154431801144" footer="0.51174154431801144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fsystem!$C$2:$C$26</xm:f>
          </x14:formula1>
          <xm:sqref>B4:B8 J4:J8 J11:J15 B11:B15 B18:B22 J18:J22 J25:J29 B25:B29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"/>
  <sheetViews>
    <sheetView workbookViewId="0">
      <selection activeCell="C22" sqref="C22"/>
    </sheetView>
  </sheetViews>
  <sheetFormatPr defaultRowHeight="13.5" x14ac:dyDescent="0.15"/>
  <cols>
    <col min="3" max="3" width="13.75" customWidth="1"/>
    <col min="8" max="8" width="2" customWidth="1"/>
    <col min="9" max="9" width="9" customWidth="1"/>
  </cols>
  <sheetData>
    <row r="1" spans="1:8" x14ac:dyDescent="0.15">
      <c r="A1" s="24" t="s">
        <v>9</v>
      </c>
      <c r="B1" s="24" t="s">
        <v>10</v>
      </c>
      <c r="C1" s="24" t="s">
        <v>11</v>
      </c>
      <c r="D1" s="24" t="s">
        <v>16</v>
      </c>
      <c r="E1" s="24" t="s">
        <v>17</v>
      </c>
      <c r="F1" s="24" t="s">
        <v>18</v>
      </c>
      <c r="G1" s="24" t="s">
        <v>19</v>
      </c>
      <c r="H1" s="24"/>
    </row>
    <row r="2" spans="1:8" x14ac:dyDescent="0.15">
      <c r="A2" s="24">
        <v>1</v>
      </c>
      <c r="B2" s="24" t="str">
        <f>IF(H2=0,"",IF(H2=1,"西北見",IF(H2=2,"斜網",IF(H2=3,"遠紋",IF(H2=4,"東北見","")))))</f>
        <v>東北見</v>
      </c>
      <c r="C2" s="26" t="s">
        <v>67</v>
      </c>
      <c r="D2" s="24">
        <f>COUNTIF(C2,"*光西*")+COUNTIF(C2,"*東相内*")+COUNTIF(C2,"*北光*")+COUNTIF(C2,"*北見北*")+COUNTIF(C2,"*高栄*")+COUNTIF(C2,"*留辺蘂*")+COUNTIF(C2,"*置戸*")</f>
        <v>0</v>
      </c>
      <c r="E2" s="25">
        <f t="shared" ref="E2:E26" si="0">COUNTIF(C2,"*斜里*")+COUNTIF(C2,"*網走*")+COUNTIF(C2,"*小清水*")+COUNTIF(C2,"*清里*")</f>
        <v>0</v>
      </c>
      <c r="F2" s="25">
        <f t="shared" ref="F2:F26" si="1">COUNTIF(C2,"*紋別*")+COUNTIF(C2,"*遠軽*")+COUNTIF(C2,"*興部*")+COUNTIF(C2,"*湧別*")+COUNTIF(C2,"*佐呂間*")</f>
        <v>0</v>
      </c>
      <c r="G2" s="25">
        <f t="shared" ref="G2:G26" si="2">COUNTIF(C2,"*端野*")+COUNTIF(C2,"*美幌*")+COUNTIF(C2,"*女満別*")+COUNTIF(C2,"*小泉*")+COUNTIF(C2,"*津別*")+COUNTIF(C2,"*小泉*")+COUNTIF(C2,"*北見南*")</f>
        <v>1</v>
      </c>
      <c r="H2" s="24">
        <f>IF(C2="","",MATCH(MAX(D2:G2),D2:G2,0))</f>
        <v>4</v>
      </c>
    </row>
    <row r="3" spans="1:8" x14ac:dyDescent="0.15">
      <c r="A3" s="24">
        <v>2</v>
      </c>
      <c r="B3" s="24" t="str">
        <f>IF(H3=0,"",IF(H3=1,"西北見",IF(H3=2,"斜網",IF(H3=3,"遠紋",IF(H3=4,"東北見","")))))</f>
        <v>斜網</v>
      </c>
      <c r="C3" s="26" t="s">
        <v>68</v>
      </c>
      <c r="D3" s="24">
        <f>COUNTIF(C3,"*光西*")+COUNTIF(C3,"*東相内*")+COUNTIF(C3,"*北光*")+COUNTIF(C3,"*北見北*")+COUNTIF(C3,"*高栄*")+COUNTIF(C3,"*留辺蘂*")+COUNTIF(C3,"*置戸*")</f>
        <v>0</v>
      </c>
      <c r="E3" s="25">
        <f t="shared" si="0"/>
        <v>1</v>
      </c>
      <c r="F3" s="25">
        <f>COUNTIF(C3,"*紋別*")+COUNTIF(C3,"*遠軽*")+COUNTIF(C3,"*興部*")+COUNTIF(C3,"*湧別*")+COUNTIF(C3,"*佐呂間*")</f>
        <v>0</v>
      </c>
      <c r="G3" s="25">
        <f t="shared" si="2"/>
        <v>0</v>
      </c>
      <c r="H3" s="24">
        <f>IF(C3="","",MATCH(MAX(D3:G3),D3:G3,0))</f>
        <v>2</v>
      </c>
    </row>
    <row r="4" spans="1:8" x14ac:dyDescent="0.15">
      <c r="A4" s="24">
        <v>3</v>
      </c>
      <c r="B4" s="24" t="str">
        <f t="shared" ref="B4:B26" si="3">IF(H4=0,"",IF(H4=1,"西北見",IF(H4=2,"斜網",IF(H4=3,"遠紋",IF(H4=4,"東北見","")))))</f>
        <v>斜網</v>
      </c>
      <c r="C4" s="26" t="s">
        <v>66</v>
      </c>
      <c r="D4" s="24">
        <f t="shared" ref="D4:D26" si="4">COUNTIF(C4,"*光西*")+COUNTIF(C4,"*東相内*")+COUNTIF(C4,"*北光*")+COUNTIF(C4,"*北見北*")+COUNTIF(C4,"*高栄*")+COUNTIF(C4,"*留辺蘂*")+COUNTIF(C4,"*置戸*")</f>
        <v>0</v>
      </c>
      <c r="E4" s="25">
        <f t="shared" si="0"/>
        <v>1</v>
      </c>
      <c r="F4" s="25">
        <f t="shared" si="1"/>
        <v>0</v>
      </c>
      <c r="G4" s="25">
        <f t="shared" si="2"/>
        <v>0</v>
      </c>
      <c r="H4" s="24">
        <f t="shared" ref="H4:H26" si="5">IF(C4="","",MATCH(MAX(D4:G4),D4:G4,0))</f>
        <v>2</v>
      </c>
    </row>
    <row r="5" spans="1:8" x14ac:dyDescent="0.15">
      <c r="A5" s="24">
        <v>4</v>
      </c>
      <c r="B5" s="24" t="str">
        <f t="shared" si="3"/>
        <v>遠紋</v>
      </c>
      <c r="C5" s="26" t="s">
        <v>69</v>
      </c>
      <c r="D5" s="24">
        <f t="shared" si="4"/>
        <v>0</v>
      </c>
      <c r="E5" s="25">
        <f t="shared" si="0"/>
        <v>0</v>
      </c>
      <c r="F5" s="25">
        <f t="shared" si="1"/>
        <v>1</v>
      </c>
      <c r="G5" s="25">
        <f t="shared" si="2"/>
        <v>0</v>
      </c>
      <c r="H5" s="24">
        <f t="shared" si="5"/>
        <v>3</v>
      </c>
    </row>
    <row r="6" spans="1:8" x14ac:dyDescent="0.15">
      <c r="A6" s="24">
        <v>5</v>
      </c>
      <c r="B6" s="24" t="str">
        <f t="shared" si="3"/>
        <v>西北見</v>
      </c>
      <c r="C6" s="26" t="s">
        <v>64</v>
      </c>
      <c r="D6" s="24">
        <f t="shared" si="4"/>
        <v>1</v>
      </c>
      <c r="E6" s="25">
        <f t="shared" si="0"/>
        <v>0</v>
      </c>
      <c r="F6" s="25">
        <f t="shared" si="1"/>
        <v>0</v>
      </c>
      <c r="G6" s="25">
        <f t="shared" si="2"/>
        <v>0</v>
      </c>
      <c r="H6" s="24">
        <f t="shared" si="5"/>
        <v>1</v>
      </c>
    </row>
    <row r="7" spans="1:8" x14ac:dyDescent="0.15">
      <c r="A7" s="24">
        <v>6</v>
      </c>
      <c r="B7" s="24" t="str">
        <f t="shared" si="3"/>
        <v>西北見</v>
      </c>
      <c r="C7" s="26" t="s">
        <v>70</v>
      </c>
      <c r="D7" s="24">
        <f t="shared" si="4"/>
        <v>2</v>
      </c>
      <c r="E7" s="25">
        <f t="shared" si="0"/>
        <v>0</v>
      </c>
      <c r="F7" s="25">
        <f t="shared" si="1"/>
        <v>0</v>
      </c>
      <c r="G7" s="25">
        <f t="shared" si="2"/>
        <v>0</v>
      </c>
      <c r="H7" s="24">
        <f t="shared" si="5"/>
        <v>1</v>
      </c>
    </row>
    <row r="8" spans="1:8" x14ac:dyDescent="0.15">
      <c r="A8" s="24">
        <v>7</v>
      </c>
      <c r="B8" s="24" t="str">
        <f t="shared" si="3"/>
        <v>遠紋</v>
      </c>
      <c r="C8" s="26" t="s">
        <v>71</v>
      </c>
      <c r="D8" s="24">
        <f t="shared" si="4"/>
        <v>0</v>
      </c>
      <c r="E8" s="25">
        <f t="shared" si="0"/>
        <v>0</v>
      </c>
      <c r="F8" s="25">
        <f t="shared" si="1"/>
        <v>1</v>
      </c>
      <c r="G8" s="25">
        <f t="shared" si="2"/>
        <v>0</v>
      </c>
      <c r="H8" s="24">
        <f t="shared" si="5"/>
        <v>3</v>
      </c>
    </row>
    <row r="9" spans="1:8" x14ac:dyDescent="0.15">
      <c r="A9" s="24">
        <v>8</v>
      </c>
      <c r="B9" s="24" t="str">
        <f t="shared" si="3"/>
        <v>西北見</v>
      </c>
      <c r="C9" s="26" t="s">
        <v>73</v>
      </c>
      <c r="D9" s="24">
        <f t="shared" si="4"/>
        <v>0</v>
      </c>
      <c r="E9" s="25">
        <f t="shared" si="0"/>
        <v>0</v>
      </c>
      <c r="F9" s="25">
        <f t="shared" si="1"/>
        <v>0</v>
      </c>
      <c r="G9" s="25">
        <f t="shared" si="2"/>
        <v>0</v>
      </c>
      <c r="H9" s="24">
        <f t="shared" si="5"/>
        <v>1</v>
      </c>
    </row>
    <row r="10" spans="1:8" x14ac:dyDescent="0.15">
      <c r="A10" s="24">
        <v>9</v>
      </c>
      <c r="B10" s="24" t="str">
        <f t="shared" si="3"/>
        <v>遠紋</v>
      </c>
      <c r="C10" s="26" t="s">
        <v>74</v>
      </c>
      <c r="D10" s="24">
        <f t="shared" si="4"/>
        <v>0</v>
      </c>
      <c r="E10" s="25">
        <f t="shared" si="0"/>
        <v>0</v>
      </c>
      <c r="F10" s="25">
        <f t="shared" si="1"/>
        <v>1</v>
      </c>
      <c r="G10" s="25">
        <f t="shared" si="2"/>
        <v>0</v>
      </c>
      <c r="H10" s="24">
        <f t="shared" si="5"/>
        <v>3</v>
      </c>
    </row>
    <row r="11" spans="1:8" x14ac:dyDescent="0.15">
      <c r="A11" s="24">
        <v>10</v>
      </c>
      <c r="B11" s="24" t="str">
        <f t="shared" si="3"/>
        <v>西北見</v>
      </c>
      <c r="C11" s="26" t="s">
        <v>75</v>
      </c>
      <c r="D11" s="24">
        <f t="shared" si="4"/>
        <v>1</v>
      </c>
      <c r="E11" s="25">
        <f t="shared" si="0"/>
        <v>0</v>
      </c>
      <c r="F11" s="25">
        <f t="shared" si="1"/>
        <v>0</v>
      </c>
      <c r="G11" s="25">
        <f t="shared" si="2"/>
        <v>0</v>
      </c>
      <c r="H11" s="24">
        <f t="shared" si="5"/>
        <v>1</v>
      </c>
    </row>
    <row r="12" spans="1:8" x14ac:dyDescent="0.15">
      <c r="A12" s="24">
        <v>11</v>
      </c>
      <c r="B12" s="24" t="str">
        <f t="shared" si="3"/>
        <v>遠紋</v>
      </c>
      <c r="C12" s="26" t="s">
        <v>76</v>
      </c>
      <c r="D12" s="24">
        <f t="shared" si="4"/>
        <v>0</v>
      </c>
      <c r="E12" s="25">
        <f t="shared" si="0"/>
        <v>0</v>
      </c>
      <c r="F12" s="25">
        <f t="shared" si="1"/>
        <v>1</v>
      </c>
      <c r="G12" s="25">
        <f t="shared" si="2"/>
        <v>0</v>
      </c>
      <c r="H12" s="24">
        <f t="shared" si="5"/>
        <v>3</v>
      </c>
    </row>
    <row r="13" spans="1:8" x14ac:dyDescent="0.15">
      <c r="A13" s="24">
        <v>12</v>
      </c>
      <c r="B13" s="24" t="str">
        <f t="shared" si="3"/>
        <v>東北見</v>
      </c>
      <c r="C13" s="26" t="s">
        <v>77</v>
      </c>
      <c r="D13" s="24">
        <f t="shared" si="4"/>
        <v>0</v>
      </c>
      <c r="E13" s="25">
        <f t="shared" si="0"/>
        <v>0</v>
      </c>
      <c r="F13" s="25">
        <f t="shared" si="1"/>
        <v>0</v>
      </c>
      <c r="G13" s="25">
        <f t="shared" si="2"/>
        <v>2</v>
      </c>
      <c r="H13" s="24">
        <f t="shared" si="5"/>
        <v>4</v>
      </c>
    </row>
    <row r="14" spans="1:8" x14ac:dyDescent="0.15">
      <c r="A14" s="24">
        <v>13</v>
      </c>
      <c r="B14" s="24" t="str">
        <f t="shared" si="3"/>
        <v>斜網</v>
      </c>
      <c r="C14" s="26" t="s">
        <v>78</v>
      </c>
      <c r="D14" s="24">
        <f t="shared" si="4"/>
        <v>0</v>
      </c>
      <c r="E14" s="25">
        <f t="shared" si="0"/>
        <v>1</v>
      </c>
      <c r="F14" s="25">
        <f t="shared" si="1"/>
        <v>0</v>
      </c>
      <c r="G14" s="25">
        <f t="shared" si="2"/>
        <v>1</v>
      </c>
      <c r="H14" s="24">
        <f t="shared" si="5"/>
        <v>2</v>
      </c>
    </row>
    <row r="15" spans="1:8" x14ac:dyDescent="0.15">
      <c r="A15" s="24">
        <v>14</v>
      </c>
      <c r="B15" s="24" t="str">
        <f t="shared" si="3"/>
        <v>西北見</v>
      </c>
      <c r="C15" s="26" t="s">
        <v>79</v>
      </c>
      <c r="D15" s="24">
        <f t="shared" si="4"/>
        <v>2</v>
      </c>
      <c r="E15" s="25">
        <f t="shared" si="0"/>
        <v>0</v>
      </c>
      <c r="F15" s="25">
        <f t="shared" si="1"/>
        <v>0</v>
      </c>
      <c r="G15" s="25">
        <f t="shared" si="2"/>
        <v>0</v>
      </c>
      <c r="H15" s="24">
        <f t="shared" si="5"/>
        <v>1</v>
      </c>
    </row>
    <row r="16" spans="1:8" x14ac:dyDescent="0.15">
      <c r="A16" s="24">
        <v>15</v>
      </c>
      <c r="B16" s="24" t="str">
        <f t="shared" si="3"/>
        <v>西北見</v>
      </c>
      <c r="C16" s="26" t="s">
        <v>80</v>
      </c>
      <c r="D16" s="24">
        <f t="shared" si="4"/>
        <v>1</v>
      </c>
      <c r="E16" s="25">
        <f t="shared" si="0"/>
        <v>0</v>
      </c>
      <c r="F16" s="25">
        <f t="shared" si="1"/>
        <v>0</v>
      </c>
      <c r="G16" s="25">
        <f t="shared" si="2"/>
        <v>0</v>
      </c>
      <c r="H16" s="24">
        <f t="shared" si="5"/>
        <v>1</v>
      </c>
    </row>
    <row r="17" spans="1:8" x14ac:dyDescent="0.15">
      <c r="A17" s="24">
        <v>16</v>
      </c>
      <c r="B17" s="24" t="str">
        <f t="shared" si="3"/>
        <v>東北見</v>
      </c>
      <c r="C17" s="26" t="s">
        <v>81</v>
      </c>
      <c r="D17" s="24">
        <f t="shared" si="4"/>
        <v>0</v>
      </c>
      <c r="E17" s="25">
        <f t="shared" si="0"/>
        <v>0</v>
      </c>
      <c r="F17" s="25">
        <f t="shared" si="1"/>
        <v>0</v>
      </c>
      <c r="G17" s="25">
        <f t="shared" si="2"/>
        <v>3</v>
      </c>
      <c r="H17" s="24">
        <f t="shared" si="5"/>
        <v>4</v>
      </c>
    </row>
    <row r="18" spans="1:8" x14ac:dyDescent="0.15">
      <c r="A18" s="24">
        <v>17</v>
      </c>
      <c r="B18" s="24" t="str">
        <f t="shared" si="3"/>
        <v/>
      </c>
      <c r="C18" s="26"/>
      <c r="D18" s="24">
        <f t="shared" si="4"/>
        <v>0</v>
      </c>
      <c r="E18" s="25">
        <f t="shared" si="0"/>
        <v>0</v>
      </c>
      <c r="F18" s="25">
        <f t="shared" si="1"/>
        <v>0</v>
      </c>
      <c r="G18" s="25">
        <f t="shared" si="2"/>
        <v>0</v>
      </c>
      <c r="H18" s="24" t="str">
        <f t="shared" si="5"/>
        <v/>
      </c>
    </row>
    <row r="19" spans="1:8" x14ac:dyDescent="0.15">
      <c r="A19" s="24">
        <v>18</v>
      </c>
      <c r="B19" s="24" t="str">
        <f t="shared" si="3"/>
        <v/>
      </c>
      <c r="C19" s="26"/>
      <c r="D19" s="24">
        <f t="shared" si="4"/>
        <v>0</v>
      </c>
      <c r="E19" s="25">
        <f t="shared" si="0"/>
        <v>0</v>
      </c>
      <c r="F19" s="25">
        <f t="shared" si="1"/>
        <v>0</v>
      </c>
      <c r="G19" s="25">
        <f t="shared" si="2"/>
        <v>0</v>
      </c>
      <c r="H19" s="24" t="str">
        <f t="shared" si="5"/>
        <v/>
      </c>
    </row>
    <row r="20" spans="1:8" x14ac:dyDescent="0.15">
      <c r="A20" s="24">
        <v>19</v>
      </c>
      <c r="B20" s="24" t="str">
        <f t="shared" si="3"/>
        <v/>
      </c>
      <c r="C20" s="26"/>
      <c r="D20" s="24">
        <f t="shared" si="4"/>
        <v>0</v>
      </c>
      <c r="E20" s="25">
        <f t="shared" si="0"/>
        <v>0</v>
      </c>
      <c r="F20" s="25">
        <f t="shared" si="1"/>
        <v>0</v>
      </c>
      <c r="G20" s="25">
        <f t="shared" si="2"/>
        <v>0</v>
      </c>
      <c r="H20" s="24" t="str">
        <f t="shared" si="5"/>
        <v/>
      </c>
    </row>
    <row r="21" spans="1:8" x14ac:dyDescent="0.15">
      <c r="A21" s="24">
        <v>20</v>
      </c>
      <c r="B21" s="24" t="str">
        <f t="shared" si="3"/>
        <v/>
      </c>
      <c r="C21" s="26"/>
      <c r="D21" s="24">
        <f t="shared" si="4"/>
        <v>0</v>
      </c>
      <c r="E21" s="25">
        <f t="shared" si="0"/>
        <v>0</v>
      </c>
      <c r="F21" s="25">
        <f t="shared" si="1"/>
        <v>0</v>
      </c>
      <c r="G21" s="25">
        <f t="shared" si="2"/>
        <v>0</v>
      </c>
      <c r="H21" s="24" t="str">
        <f t="shared" si="5"/>
        <v/>
      </c>
    </row>
    <row r="22" spans="1:8" x14ac:dyDescent="0.15">
      <c r="A22" s="24">
        <v>21</v>
      </c>
      <c r="B22" s="24" t="str">
        <f t="shared" si="3"/>
        <v/>
      </c>
      <c r="C22" s="26"/>
      <c r="D22" s="24">
        <f t="shared" si="4"/>
        <v>0</v>
      </c>
      <c r="E22" s="25">
        <f t="shared" si="0"/>
        <v>0</v>
      </c>
      <c r="F22" s="25">
        <f t="shared" si="1"/>
        <v>0</v>
      </c>
      <c r="G22" s="25">
        <f t="shared" si="2"/>
        <v>0</v>
      </c>
      <c r="H22" s="24" t="str">
        <f t="shared" si="5"/>
        <v/>
      </c>
    </row>
    <row r="23" spans="1:8" x14ac:dyDescent="0.15">
      <c r="A23" s="24">
        <v>22</v>
      </c>
      <c r="B23" s="24" t="str">
        <f t="shared" si="3"/>
        <v/>
      </c>
      <c r="C23" s="26"/>
      <c r="D23" s="24">
        <f t="shared" si="4"/>
        <v>0</v>
      </c>
      <c r="E23" s="25">
        <f t="shared" si="0"/>
        <v>0</v>
      </c>
      <c r="F23" s="25">
        <f t="shared" si="1"/>
        <v>0</v>
      </c>
      <c r="G23" s="25">
        <f t="shared" si="2"/>
        <v>0</v>
      </c>
      <c r="H23" s="24" t="str">
        <f t="shared" si="5"/>
        <v/>
      </c>
    </row>
    <row r="24" spans="1:8" x14ac:dyDescent="0.15">
      <c r="A24" s="24">
        <v>23</v>
      </c>
      <c r="B24" s="24" t="str">
        <f t="shared" si="3"/>
        <v/>
      </c>
      <c r="C24" s="26"/>
      <c r="D24" s="24">
        <f t="shared" si="4"/>
        <v>0</v>
      </c>
      <c r="E24" s="25">
        <f t="shared" si="0"/>
        <v>0</v>
      </c>
      <c r="F24" s="25">
        <f t="shared" si="1"/>
        <v>0</v>
      </c>
      <c r="G24" s="25">
        <f t="shared" si="2"/>
        <v>0</v>
      </c>
      <c r="H24" s="24" t="str">
        <f t="shared" si="5"/>
        <v/>
      </c>
    </row>
    <row r="25" spans="1:8" x14ac:dyDescent="0.15">
      <c r="A25" s="24">
        <v>24</v>
      </c>
      <c r="B25" s="24" t="str">
        <f t="shared" si="3"/>
        <v/>
      </c>
      <c r="C25" s="26"/>
      <c r="D25" s="24">
        <f t="shared" si="4"/>
        <v>0</v>
      </c>
      <c r="E25" s="25">
        <f t="shared" si="0"/>
        <v>0</v>
      </c>
      <c r="F25" s="25">
        <f t="shared" si="1"/>
        <v>0</v>
      </c>
      <c r="G25" s="25">
        <f t="shared" si="2"/>
        <v>0</v>
      </c>
      <c r="H25" s="24" t="str">
        <f t="shared" si="5"/>
        <v/>
      </c>
    </row>
    <row r="26" spans="1:8" x14ac:dyDescent="0.15">
      <c r="A26" s="24">
        <v>25</v>
      </c>
      <c r="B26" s="24" t="str">
        <f t="shared" si="3"/>
        <v/>
      </c>
      <c r="C26" s="26"/>
      <c r="D26" s="24">
        <f t="shared" si="4"/>
        <v>0</v>
      </c>
      <c r="E26" s="25">
        <f t="shared" si="0"/>
        <v>0</v>
      </c>
      <c r="F26" s="25">
        <f t="shared" si="1"/>
        <v>0</v>
      </c>
      <c r="G26" s="25">
        <f t="shared" si="2"/>
        <v>0</v>
      </c>
      <c r="H26" s="24" t="str">
        <f t="shared" si="5"/>
        <v/>
      </c>
    </row>
    <row r="27" spans="1:8" x14ac:dyDescent="0.15">
      <c r="F27" s="8"/>
    </row>
  </sheetData>
  <sheetProtection sheet="1" objects="1" scenarios="1"/>
  <phoneticPr fontId="4"/>
  <conditionalFormatting sqref="E2:G2 E3:E26 G3:G26 F3:F27">
    <cfRule type="containsText" dxfId="35" priority="1" operator="containsText" text="西北見">
      <formula>NOT(ISERROR(SEARCH("西北見",E2)))</formula>
    </cfRule>
    <cfRule type="containsText" dxfId="34" priority="2" operator="containsText" text="遠紋">
      <formula>NOT(ISERROR(SEARCH("遠紋",E2)))</formula>
    </cfRule>
    <cfRule type="containsText" dxfId="33" priority="3" operator="containsText" text="斜網">
      <formula>NOT(ISERROR(SEARCH("斜網",E2)))</formula>
    </cfRule>
    <cfRule type="containsText" dxfId="32" priority="4" operator="containsText" text="東北見">
      <formula>NOT(ISERROR(SEARCH("東北見",E2)))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7"/>
  <sheetViews>
    <sheetView workbookViewId="0">
      <selection activeCell="C22" sqref="C22"/>
    </sheetView>
  </sheetViews>
  <sheetFormatPr defaultRowHeight="13.5" x14ac:dyDescent="0.15"/>
  <cols>
    <col min="8" max="8" width="2" customWidth="1"/>
    <col min="9" max="9" width="9" customWidth="1"/>
  </cols>
  <sheetData>
    <row r="1" spans="1:8" x14ac:dyDescent="0.15">
      <c r="A1" s="24" t="s">
        <v>9</v>
      </c>
      <c r="B1" s="24" t="s">
        <v>10</v>
      </c>
      <c r="C1" s="24" t="s">
        <v>11</v>
      </c>
      <c r="D1" s="24" t="s">
        <v>16</v>
      </c>
      <c r="E1" s="24" t="s">
        <v>17</v>
      </c>
      <c r="F1" s="24" t="s">
        <v>18</v>
      </c>
      <c r="G1" s="24" t="s">
        <v>19</v>
      </c>
      <c r="H1" s="24"/>
    </row>
    <row r="2" spans="1:8" x14ac:dyDescent="0.15">
      <c r="A2" s="24">
        <v>1</v>
      </c>
      <c r="B2" s="24" t="str">
        <f>IF(H2=0,"",IF(H2=1,"西北見",IF(H2=2,"斜網",IF(H2=3,"遠紋",IF(H2=4,"東北見","")))))</f>
        <v>東北見</v>
      </c>
      <c r="C2" s="26" t="s">
        <v>57</v>
      </c>
      <c r="D2" s="24">
        <f>COUNTIF(C2,"*光西*")+COUNTIF(C2,"*東相内*")+COUNTIF(C2,"*北光*")+COUNTIF(C2,"*北見北*")+COUNTIF(C2,"*高栄*")+COUNTIF(C2,"*留辺蘂*")</f>
        <v>0</v>
      </c>
      <c r="E2" s="25">
        <f t="shared" ref="E2:E26" si="0">COUNTIF(C2,"*斜里*")+COUNTIF(C2,"*網走*")+COUNTIF(C2,"*小清水*")+COUNTIF(C2,"*清里*")</f>
        <v>0</v>
      </c>
      <c r="F2" s="25">
        <f t="shared" ref="F2:F26" si="1">COUNTIF(C2,"*紋別*")+COUNTIF(C2,"*遠軽*")+COUNTIF(C2,"*興部*")+COUNTIF(C2,"*湧別*")+COUNTIF(C2,"*佐呂間*")</f>
        <v>0</v>
      </c>
      <c r="G2" s="25">
        <f t="shared" ref="G2:G26" si="2">COUNTIF(C2,"*端野*")+COUNTIF(C2,"*美幌*")+COUNTIF(C2,"*女満別*")+COUNTIF(C2,"*小泉*")+COUNTIF(C2,"*津別*")+COUNTIF(C2,"*小泉*")+COUNTIF(C2,"*北見南*")</f>
        <v>2</v>
      </c>
      <c r="H2" s="24">
        <f>IF(C2="","",MATCH(MAX(D2:G2),D2:G2,0))</f>
        <v>4</v>
      </c>
    </row>
    <row r="3" spans="1:8" x14ac:dyDescent="0.15">
      <c r="A3" s="24">
        <v>2</v>
      </c>
      <c r="B3" s="24" t="str">
        <f t="shared" ref="B3:B26" si="3">IF(H3=0,"",IF(H3=1,"西北見",IF(H3=2,"斜網",IF(H3=3,"遠紋",IF(H3=4,"東北見","")))))</f>
        <v>斜網</v>
      </c>
      <c r="C3" s="26" t="s">
        <v>55</v>
      </c>
      <c r="D3" s="24">
        <f t="shared" ref="D3:D26" si="4">COUNTIF(C3,"*光西*")+COUNTIF(C3,"*東相内*")+COUNTIF(C3,"*北光*")+COUNTIF(C3,"*北見北*")+COUNTIF(C3,"*高栄*")+COUNTIF(C3,"*留辺蘂*")</f>
        <v>0</v>
      </c>
      <c r="E3" s="25">
        <f t="shared" si="0"/>
        <v>1</v>
      </c>
      <c r="F3" s="25">
        <f t="shared" si="1"/>
        <v>0</v>
      </c>
      <c r="G3" s="25">
        <f t="shared" si="2"/>
        <v>0</v>
      </c>
      <c r="H3" s="24">
        <f t="shared" ref="H3:H26" si="5">IF(C3="","",MATCH(MAX(D3:G3),D3:G3,0))</f>
        <v>2</v>
      </c>
    </row>
    <row r="4" spans="1:8" x14ac:dyDescent="0.15">
      <c r="A4" s="24">
        <v>3</v>
      </c>
      <c r="B4" s="24" t="str">
        <f t="shared" si="3"/>
        <v>遠紋</v>
      </c>
      <c r="C4" s="26" t="s">
        <v>13</v>
      </c>
      <c r="D4" s="24">
        <f t="shared" si="4"/>
        <v>0</v>
      </c>
      <c r="E4" s="25">
        <f t="shared" si="0"/>
        <v>0</v>
      </c>
      <c r="F4" s="25">
        <f t="shared" si="1"/>
        <v>1</v>
      </c>
      <c r="G4" s="25">
        <f t="shared" si="2"/>
        <v>0</v>
      </c>
      <c r="H4" s="24">
        <f t="shared" si="5"/>
        <v>3</v>
      </c>
    </row>
    <row r="5" spans="1:8" x14ac:dyDescent="0.15">
      <c r="A5" s="24">
        <v>4</v>
      </c>
      <c r="B5" s="24" t="str">
        <f t="shared" si="3"/>
        <v>斜網</v>
      </c>
      <c r="C5" s="26" t="s">
        <v>58</v>
      </c>
      <c r="D5" s="24">
        <f t="shared" si="4"/>
        <v>0</v>
      </c>
      <c r="E5" s="25">
        <f t="shared" si="0"/>
        <v>1</v>
      </c>
      <c r="F5" s="25">
        <f t="shared" si="1"/>
        <v>0</v>
      </c>
      <c r="G5" s="25">
        <f t="shared" si="2"/>
        <v>0</v>
      </c>
      <c r="H5" s="24">
        <f t="shared" si="5"/>
        <v>2</v>
      </c>
    </row>
    <row r="6" spans="1:8" x14ac:dyDescent="0.15">
      <c r="A6" s="24">
        <v>5</v>
      </c>
      <c r="B6" s="24" t="str">
        <f t="shared" si="3"/>
        <v>斜網</v>
      </c>
      <c r="C6" s="26" t="s">
        <v>66</v>
      </c>
      <c r="D6" s="24">
        <f t="shared" si="4"/>
        <v>0</v>
      </c>
      <c r="E6" s="25">
        <f t="shared" si="0"/>
        <v>1</v>
      </c>
      <c r="F6" s="25">
        <f t="shared" si="1"/>
        <v>0</v>
      </c>
      <c r="G6" s="25">
        <f t="shared" si="2"/>
        <v>0</v>
      </c>
      <c r="H6" s="24">
        <f t="shared" si="5"/>
        <v>2</v>
      </c>
    </row>
    <row r="7" spans="1:8" x14ac:dyDescent="0.15">
      <c r="A7" s="24">
        <v>6</v>
      </c>
      <c r="B7" s="24" t="str">
        <f t="shared" si="3"/>
        <v>西北見</v>
      </c>
      <c r="C7" s="26" t="s">
        <v>59</v>
      </c>
      <c r="D7" s="24">
        <f t="shared" si="4"/>
        <v>2</v>
      </c>
      <c r="E7" s="25">
        <f t="shared" si="0"/>
        <v>0</v>
      </c>
      <c r="F7" s="25">
        <f t="shared" si="1"/>
        <v>0</v>
      </c>
      <c r="G7" s="25">
        <f t="shared" si="2"/>
        <v>0</v>
      </c>
      <c r="H7" s="24">
        <f t="shared" si="5"/>
        <v>1</v>
      </c>
    </row>
    <row r="8" spans="1:8" x14ac:dyDescent="0.15">
      <c r="A8" s="24">
        <v>7</v>
      </c>
      <c r="B8" s="24" t="str">
        <f t="shared" si="3"/>
        <v>遠紋</v>
      </c>
      <c r="C8" s="26" t="s">
        <v>60</v>
      </c>
      <c r="D8" s="24">
        <f t="shared" si="4"/>
        <v>0</v>
      </c>
      <c r="E8" s="25">
        <f t="shared" si="0"/>
        <v>0</v>
      </c>
      <c r="F8" s="25">
        <f t="shared" si="1"/>
        <v>3</v>
      </c>
      <c r="G8" s="25">
        <f t="shared" si="2"/>
        <v>0</v>
      </c>
      <c r="H8" s="24">
        <f t="shared" si="5"/>
        <v>3</v>
      </c>
    </row>
    <row r="9" spans="1:8" x14ac:dyDescent="0.15">
      <c r="A9" s="24">
        <v>8</v>
      </c>
      <c r="B9" s="24" t="str">
        <f t="shared" si="3"/>
        <v>西北見</v>
      </c>
      <c r="C9" s="26" t="s">
        <v>56</v>
      </c>
      <c r="D9" s="24">
        <f t="shared" si="4"/>
        <v>0</v>
      </c>
      <c r="E9" s="25">
        <f t="shared" si="0"/>
        <v>0</v>
      </c>
      <c r="F9" s="25">
        <f t="shared" si="1"/>
        <v>0</v>
      </c>
      <c r="G9" s="25">
        <f t="shared" si="2"/>
        <v>0</v>
      </c>
      <c r="H9" s="24">
        <f t="shared" si="5"/>
        <v>1</v>
      </c>
    </row>
    <row r="10" spans="1:8" x14ac:dyDescent="0.15">
      <c r="A10" s="24">
        <v>9</v>
      </c>
      <c r="B10" s="24" t="str">
        <f t="shared" si="3"/>
        <v>西北見</v>
      </c>
      <c r="C10" s="26" t="s">
        <v>61</v>
      </c>
      <c r="D10" s="24">
        <f t="shared" si="4"/>
        <v>1</v>
      </c>
      <c r="E10" s="25">
        <f t="shared" si="0"/>
        <v>0</v>
      </c>
      <c r="F10" s="25">
        <f t="shared" si="1"/>
        <v>0</v>
      </c>
      <c r="G10" s="25">
        <f t="shared" si="2"/>
        <v>0</v>
      </c>
      <c r="H10" s="24">
        <f t="shared" si="5"/>
        <v>1</v>
      </c>
    </row>
    <row r="11" spans="1:8" x14ac:dyDescent="0.15">
      <c r="A11" s="24">
        <v>10</v>
      </c>
      <c r="B11" s="24" t="str">
        <f t="shared" si="3"/>
        <v>西北見</v>
      </c>
      <c r="C11" s="26" t="s">
        <v>62</v>
      </c>
      <c r="D11" s="24">
        <f t="shared" si="4"/>
        <v>1</v>
      </c>
      <c r="E11" s="25">
        <f t="shared" si="0"/>
        <v>0</v>
      </c>
      <c r="F11" s="25">
        <f t="shared" si="1"/>
        <v>0</v>
      </c>
      <c r="G11" s="25">
        <f t="shared" si="2"/>
        <v>0</v>
      </c>
      <c r="H11" s="24">
        <f t="shared" si="5"/>
        <v>1</v>
      </c>
    </row>
    <row r="12" spans="1:8" x14ac:dyDescent="0.15">
      <c r="A12" s="24">
        <v>11</v>
      </c>
      <c r="B12" s="24" t="str">
        <f t="shared" si="3"/>
        <v>東北見</v>
      </c>
      <c r="C12" s="26" t="s">
        <v>15</v>
      </c>
      <c r="D12" s="24">
        <f t="shared" si="4"/>
        <v>0</v>
      </c>
      <c r="E12" s="25">
        <f t="shared" si="0"/>
        <v>0</v>
      </c>
      <c r="F12" s="25">
        <f t="shared" si="1"/>
        <v>0</v>
      </c>
      <c r="G12" s="25">
        <f t="shared" si="2"/>
        <v>1</v>
      </c>
      <c r="H12" s="24">
        <f t="shared" si="5"/>
        <v>4</v>
      </c>
    </row>
    <row r="13" spans="1:8" x14ac:dyDescent="0.15">
      <c r="A13" s="24">
        <v>12</v>
      </c>
      <c r="B13" s="24" t="str">
        <f t="shared" si="3"/>
        <v>東北見</v>
      </c>
      <c r="C13" s="26" t="s">
        <v>63</v>
      </c>
      <c r="D13" s="24">
        <f t="shared" si="4"/>
        <v>0</v>
      </c>
      <c r="E13" s="25">
        <f t="shared" si="0"/>
        <v>0</v>
      </c>
      <c r="F13" s="25">
        <f t="shared" si="1"/>
        <v>0</v>
      </c>
      <c r="G13" s="25">
        <f t="shared" si="2"/>
        <v>1</v>
      </c>
      <c r="H13" s="24">
        <f t="shared" si="5"/>
        <v>4</v>
      </c>
    </row>
    <row r="14" spans="1:8" x14ac:dyDescent="0.15">
      <c r="A14" s="24">
        <v>13</v>
      </c>
      <c r="B14" s="24" t="str">
        <f t="shared" si="3"/>
        <v>西北見</v>
      </c>
      <c r="C14" s="26" t="s">
        <v>64</v>
      </c>
      <c r="D14" s="24">
        <f t="shared" si="4"/>
        <v>1</v>
      </c>
      <c r="E14" s="25">
        <f t="shared" si="0"/>
        <v>0</v>
      </c>
      <c r="F14" s="25">
        <f t="shared" si="1"/>
        <v>0</v>
      </c>
      <c r="G14" s="25">
        <f t="shared" si="2"/>
        <v>0</v>
      </c>
      <c r="H14" s="24">
        <f t="shared" si="5"/>
        <v>1</v>
      </c>
    </row>
    <row r="15" spans="1:8" x14ac:dyDescent="0.15">
      <c r="A15" s="24">
        <v>14</v>
      </c>
      <c r="B15" s="24" t="str">
        <f t="shared" si="3"/>
        <v>西北見</v>
      </c>
      <c r="C15" s="26" t="s">
        <v>14</v>
      </c>
      <c r="D15" s="24">
        <f t="shared" si="4"/>
        <v>2</v>
      </c>
      <c r="E15" s="25">
        <f t="shared" si="0"/>
        <v>0</v>
      </c>
      <c r="F15" s="25">
        <f t="shared" si="1"/>
        <v>0</v>
      </c>
      <c r="G15" s="25">
        <f t="shared" si="2"/>
        <v>0</v>
      </c>
      <c r="H15" s="24">
        <f t="shared" si="5"/>
        <v>1</v>
      </c>
    </row>
    <row r="16" spans="1:8" x14ac:dyDescent="0.15">
      <c r="A16" s="24">
        <v>15</v>
      </c>
      <c r="B16" s="24" t="str">
        <f t="shared" si="3"/>
        <v>遠紋</v>
      </c>
      <c r="C16" s="26" t="s">
        <v>65</v>
      </c>
      <c r="D16" s="24">
        <f t="shared" si="4"/>
        <v>0</v>
      </c>
      <c r="E16" s="25">
        <f t="shared" si="0"/>
        <v>0</v>
      </c>
      <c r="F16" s="25">
        <f t="shared" si="1"/>
        <v>1</v>
      </c>
      <c r="G16" s="25">
        <f t="shared" si="2"/>
        <v>0</v>
      </c>
      <c r="H16" s="24">
        <f t="shared" si="5"/>
        <v>3</v>
      </c>
    </row>
    <row r="17" spans="1:8" x14ac:dyDescent="0.15">
      <c r="A17" s="24">
        <v>16</v>
      </c>
      <c r="B17" s="24" t="str">
        <f t="shared" si="3"/>
        <v/>
      </c>
      <c r="C17" s="26"/>
      <c r="D17" s="24">
        <f t="shared" si="4"/>
        <v>0</v>
      </c>
      <c r="E17" s="25">
        <f t="shared" si="0"/>
        <v>0</v>
      </c>
      <c r="F17" s="25">
        <f t="shared" si="1"/>
        <v>0</v>
      </c>
      <c r="G17" s="25">
        <f t="shared" si="2"/>
        <v>0</v>
      </c>
      <c r="H17" s="24" t="str">
        <f t="shared" si="5"/>
        <v/>
      </c>
    </row>
    <row r="18" spans="1:8" x14ac:dyDescent="0.15">
      <c r="A18" s="24">
        <v>17</v>
      </c>
      <c r="B18" s="24" t="str">
        <f t="shared" si="3"/>
        <v/>
      </c>
      <c r="C18" s="26"/>
      <c r="D18" s="24">
        <f t="shared" si="4"/>
        <v>0</v>
      </c>
      <c r="E18" s="25">
        <f t="shared" si="0"/>
        <v>0</v>
      </c>
      <c r="F18" s="25">
        <f t="shared" si="1"/>
        <v>0</v>
      </c>
      <c r="G18" s="25">
        <f t="shared" si="2"/>
        <v>0</v>
      </c>
      <c r="H18" s="24" t="str">
        <f t="shared" si="5"/>
        <v/>
      </c>
    </row>
    <row r="19" spans="1:8" x14ac:dyDescent="0.15">
      <c r="A19" s="24">
        <v>18</v>
      </c>
      <c r="B19" s="24" t="str">
        <f t="shared" si="3"/>
        <v/>
      </c>
      <c r="C19" s="26"/>
      <c r="D19" s="24">
        <f t="shared" si="4"/>
        <v>0</v>
      </c>
      <c r="E19" s="25">
        <f t="shared" si="0"/>
        <v>0</v>
      </c>
      <c r="F19" s="25">
        <f t="shared" si="1"/>
        <v>0</v>
      </c>
      <c r="G19" s="25">
        <f t="shared" si="2"/>
        <v>0</v>
      </c>
      <c r="H19" s="24" t="str">
        <f t="shared" si="5"/>
        <v/>
      </c>
    </row>
    <row r="20" spans="1:8" x14ac:dyDescent="0.15">
      <c r="A20" s="24">
        <v>19</v>
      </c>
      <c r="B20" s="24" t="str">
        <f t="shared" si="3"/>
        <v/>
      </c>
      <c r="C20" s="26"/>
      <c r="D20" s="24">
        <f t="shared" si="4"/>
        <v>0</v>
      </c>
      <c r="E20" s="25">
        <f t="shared" si="0"/>
        <v>0</v>
      </c>
      <c r="F20" s="25">
        <f t="shared" si="1"/>
        <v>0</v>
      </c>
      <c r="G20" s="25">
        <f t="shared" si="2"/>
        <v>0</v>
      </c>
      <c r="H20" s="24" t="str">
        <f t="shared" si="5"/>
        <v/>
      </c>
    </row>
    <row r="21" spans="1:8" x14ac:dyDescent="0.15">
      <c r="A21" s="24">
        <v>20</v>
      </c>
      <c r="B21" s="24" t="str">
        <f t="shared" si="3"/>
        <v/>
      </c>
      <c r="C21" s="26"/>
      <c r="D21" s="24">
        <f t="shared" si="4"/>
        <v>0</v>
      </c>
      <c r="E21" s="25">
        <f t="shared" si="0"/>
        <v>0</v>
      </c>
      <c r="F21" s="25">
        <f t="shared" si="1"/>
        <v>0</v>
      </c>
      <c r="G21" s="25">
        <f t="shared" si="2"/>
        <v>0</v>
      </c>
      <c r="H21" s="24" t="str">
        <f t="shared" si="5"/>
        <v/>
      </c>
    </row>
    <row r="22" spans="1:8" x14ac:dyDescent="0.15">
      <c r="A22" s="24">
        <v>21</v>
      </c>
      <c r="B22" s="24" t="str">
        <f t="shared" si="3"/>
        <v/>
      </c>
      <c r="C22" s="26"/>
      <c r="D22" s="24">
        <f t="shared" si="4"/>
        <v>0</v>
      </c>
      <c r="E22" s="25">
        <f t="shared" si="0"/>
        <v>0</v>
      </c>
      <c r="F22" s="25">
        <f t="shared" si="1"/>
        <v>0</v>
      </c>
      <c r="G22" s="25">
        <f t="shared" si="2"/>
        <v>0</v>
      </c>
      <c r="H22" s="24" t="str">
        <f t="shared" si="5"/>
        <v/>
      </c>
    </row>
    <row r="23" spans="1:8" x14ac:dyDescent="0.15">
      <c r="A23" s="24">
        <v>22</v>
      </c>
      <c r="B23" s="24" t="str">
        <f t="shared" si="3"/>
        <v/>
      </c>
      <c r="C23" s="26"/>
      <c r="D23" s="24">
        <f t="shared" si="4"/>
        <v>0</v>
      </c>
      <c r="E23" s="25">
        <f t="shared" si="0"/>
        <v>0</v>
      </c>
      <c r="F23" s="25">
        <f t="shared" si="1"/>
        <v>0</v>
      </c>
      <c r="G23" s="25">
        <f t="shared" si="2"/>
        <v>0</v>
      </c>
      <c r="H23" s="24" t="str">
        <f t="shared" si="5"/>
        <v/>
      </c>
    </row>
    <row r="24" spans="1:8" x14ac:dyDescent="0.15">
      <c r="A24" s="24">
        <v>23</v>
      </c>
      <c r="B24" s="24" t="str">
        <f t="shared" si="3"/>
        <v/>
      </c>
      <c r="C24" s="26"/>
      <c r="D24" s="24">
        <f t="shared" si="4"/>
        <v>0</v>
      </c>
      <c r="E24" s="25">
        <f t="shared" si="0"/>
        <v>0</v>
      </c>
      <c r="F24" s="25">
        <f t="shared" si="1"/>
        <v>0</v>
      </c>
      <c r="G24" s="25">
        <f t="shared" si="2"/>
        <v>0</v>
      </c>
      <c r="H24" s="24" t="str">
        <f t="shared" si="5"/>
        <v/>
      </c>
    </row>
    <row r="25" spans="1:8" x14ac:dyDescent="0.15">
      <c r="A25" s="24">
        <v>24</v>
      </c>
      <c r="B25" s="24" t="str">
        <f t="shared" si="3"/>
        <v/>
      </c>
      <c r="C25" s="26"/>
      <c r="D25" s="24">
        <f t="shared" si="4"/>
        <v>0</v>
      </c>
      <c r="E25" s="25">
        <f t="shared" si="0"/>
        <v>0</v>
      </c>
      <c r="F25" s="25">
        <f t="shared" si="1"/>
        <v>0</v>
      </c>
      <c r="G25" s="25">
        <f t="shared" si="2"/>
        <v>0</v>
      </c>
      <c r="H25" s="24" t="str">
        <f t="shared" si="5"/>
        <v/>
      </c>
    </row>
    <row r="26" spans="1:8" x14ac:dyDescent="0.15">
      <c r="A26" s="24">
        <v>25</v>
      </c>
      <c r="B26" s="24" t="str">
        <f t="shared" si="3"/>
        <v/>
      </c>
      <c r="C26" s="26"/>
      <c r="D26" s="24">
        <f t="shared" si="4"/>
        <v>0</v>
      </c>
      <c r="E26" s="25">
        <f t="shared" si="0"/>
        <v>0</v>
      </c>
      <c r="F26" s="25">
        <f t="shared" si="1"/>
        <v>0</v>
      </c>
      <c r="G26" s="25">
        <f t="shared" si="2"/>
        <v>0</v>
      </c>
      <c r="H26" s="24" t="str">
        <f t="shared" si="5"/>
        <v/>
      </c>
    </row>
    <row r="27" spans="1:8" x14ac:dyDescent="0.15">
      <c r="F27" s="8"/>
    </row>
  </sheetData>
  <sheetProtection sheet="1" objects="1" scenarios="1"/>
  <phoneticPr fontId="4"/>
  <conditionalFormatting sqref="E2:G2 E3:E26 G3:G26 F3:F27">
    <cfRule type="containsText" dxfId="31" priority="1" operator="containsText" text="西北見">
      <formula>NOT(ISERROR(SEARCH("西北見",E2)))</formula>
    </cfRule>
    <cfRule type="containsText" dxfId="30" priority="2" operator="containsText" text="遠紋">
      <formula>NOT(ISERROR(SEARCH("遠紋",E2)))</formula>
    </cfRule>
    <cfRule type="containsText" dxfId="29" priority="3" operator="containsText" text="斜網">
      <formula>NOT(ISERROR(SEARCH("斜網",E2)))</formula>
    </cfRule>
    <cfRule type="containsText" dxfId="28" priority="4" operator="containsText" text="東北見">
      <formula>NOT(ISERROR(SEARCH("東北見",E2)))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5"/>
  <sheetViews>
    <sheetView workbookViewId="0">
      <selection activeCell="C22" sqref="C22"/>
    </sheetView>
  </sheetViews>
  <sheetFormatPr defaultRowHeight="13.5" x14ac:dyDescent="0.15"/>
  <cols>
    <col min="2" max="2" width="4.25" customWidth="1"/>
    <col min="3" max="3" width="13.75" style="8" customWidth="1"/>
    <col min="8" max="8" width="9" style="8"/>
    <col min="13" max="13" width="9" style="8"/>
  </cols>
  <sheetData>
    <row r="1" spans="1:15" ht="14.25" thickBot="1" x14ac:dyDescent="0.2">
      <c r="A1" t="s">
        <v>23</v>
      </c>
    </row>
    <row r="2" spans="1:15" x14ac:dyDescent="0.15">
      <c r="A2" s="11" t="s">
        <v>22</v>
      </c>
      <c r="B2" s="12" t="str">
        <f>INDEX(男子結果1日目!A:A,(ROW()-1)*7-3)</f>
        <v>a2</v>
      </c>
      <c r="C2" s="13" t="str">
        <f>VLOOKUP(B2,男子結果1日目!$A:$K,2,FALSE)&amp;"-"&amp;VLOOKUP(B2,男子結果1日目!$A:$K,10,FALSE)</f>
        <v>北見北-光西・東相内</v>
      </c>
      <c r="D2" s="14">
        <f>VLOOKUP(B2,男子結果1日目!$A:$K,4,FALSE)</f>
        <v>56</v>
      </c>
      <c r="E2" s="15">
        <f>VLOOKUP(B2,男子結果1日目!$A:$K,8,FALSE)</f>
        <v>45</v>
      </c>
      <c r="F2" s="11" t="s">
        <v>24</v>
      </c>
      <c r="G2" s="12" t="str">
        <f>INDEX(男子結果2日目!A:A,(ROW()-1)*7-3)</f>
        <v>a1</v>
      </c>
      <c r="H2" s="23" t="str">
        <f>VLOOKUP(G2,男子結果2日目!$A:$K,2,FALSE)&amp;"-"&amp;VLOOKUP(G2,男子結果2日目!$A:$K,10,FALSE)</f>
        <v>北見南-佐呂間</v>
      </c>
      <c r="I2" s="12">
        <f>VLOOKUP(G2,男子結果2日目!$A:$K,4,FALSE)</f>
        <v>40</v>
      </c>
      <c r="J2" s="22">
        <f>VLOOKUP(G2,男子結果2日目!$A:$K,8,FALSE)</f>
        <v>62</v>
      </c>
      <c r="K2" s="11" t="s">
        <v>25</v>
      </c>
      <c r="L2" s="12" t="str">
        <f>INDEX(男子結果3日目!A:A,(ROW()-1)*7-3)</f>
        <v>a2</v>
      </c>
      <c r="M2" s="23" t="str">
        <f>VLOOKUP(L2,男子結果3日目!$A:$K,2,FALSE)&amp;"-"&amp;VLOOKUP(L2,男子結果3日目!$A:$K,10,FALSE)</f>
        <v>北見南-北見北光</v>
      </c>
      <c r="N2" s="12">
        <f>VLOOKUP(L2,男子結果3日目!$A:$K,4,FALSE)</f>
        <v>0</v>
      </c>
      <c r="O2" s="22">
        <f>VLOOKUP(L2,男子結果3日目!$A:$K,8,FALSE)</f>
        <v>0</v>
      </c>
    </row>
    <row r="3" spans="1:15" x14ac:dyDescent="0.15">
      <c r="A3" s="16"/>
      <c r="B3" t="str">
        <f>INDEX(男子結果1日目!A:A,(ROW()-1)*7-3)</f>
        <v>a4</v>
      </c>
      <c r="C3" s="9" t="str">
        <f>VLOOKUP(B3,男子結果1日目!$A:$K,2,FALSE)&amp;"-"&amp;VLOOKUP(B3,男子結果1日目!$A:$K,10,FALSE)</f>
        <v>遠軽・遠軽南-BLOSSOM</v>
      </c>
      <c r="D3">
        <f>VLOOKUP(B3,男子結果1日目!$A:$K,4,FALSE)</f>
        <v>36</v>
      </c>
      <c r="E3" s="17">
        <f>VLOOKUP(B3,男子結果1日目!$A:$K,8,FALSE)</f>
        <v>52</v>
      </c>
      <c r="F3" s="16"/>
      <c r="G3" t="str">
        <f>INDEX(男子結果2日目!A:A,(ROW()-1)*7-3)</f>
        <v>a2</v>
      </c>
      <c r="H3" s="8" t="str">
        <f>VLOOKUP(G3,男子結果2日目!$A:$K,2,FALSE)&amp;"-"&amp;VLOOKUP(G3,男子結果2日目!$A:$K,10,FALSE)</f>
        <v>北見北-BLOSSOM</v>
      </c>
      <c r="I3">
        <f>VLOOKUP(G3,男子結果2日目!$A:$K,4,FALSE)</f>
        <v>73</v>
      </c>
      <c r="J3" s="17">
        <f>VLOOKUP(G3,男子結果2日目!$A:$K,8,FALSE)</f>
        <v>63</v>
      </c>
      <c r="K3" s="16"/>
      <c r="L3" t="str">
        <f>INDEX(男子結果3日目!A:A,(ROW()-1)*7-3)</f>
        <v>b2</v>
      </c>
      <c r="M3" s="8" t="str">
        <f>VLOOKUP(L3,男子結果3日目!$A:$K,2,FALSE)&amp;"-"&amp;VLOOKUP(L3,男子結果3日目!$A:$K,10,FALSE)</f>
        <v>美幌北-北見小泉</v>
      </c>
      <c r="N3">
        <f>VLOOKUP(L3,男子結果3日目!$A:$K,4,FALSE)</f>
        <v>0</v>
      </c>
      <c r="O3" s="17">
        <f>VLOOKUP(L3,男子結果3日目!$A:$K,8,FALSE)</f>
        <v>0</v>
      </c>
    </row>
    <row r="4" spans="1:15" x14ac:dyDescent="0.15">
      <c r="A4" s="16"/>
      <c r="B4" t="str">
        <f>INDEX(男子結果1日目!A:A,(ROW()-1)*7-3)</f>
        <v>b1</v>
      </c>
      <c r="C4" s="9" t="str">
        <f>VLOOKUP(B4,男子結果1日目!$A:$K,2,FALSE)&amp;"-"&amp;VLOOKUP(B4,男子結果1日目!$A:$K,10,FALSE)</f>
        <v>紋別潮見・紋別-置戸jr</v>
      </c>
      <c r="D4">
        <f>VLOOKUP(B4,男子結果1日目!$A:$K,4,FALSE)</f>
        <v>44</v>
      </c>
      <c r="E4" s="17">
        <f>VLOOKUP(B4,男子結果1日目!$A:$K,8,FALSE)</f>
        <v>52</v>
      </c>
      <c r="F4" s="16"/>
      <c r="G4" t="str">
        <f>INDEX(男子結果2日目!A:A,(ROW()-1)*7-3)</f>
        <v>a3</v>
      </c>
      <c r="H4" s="8" t="str">
        <f>VLOOKUP(G4,男子結果2日目!$A:$K,2,FALSE)&amp;"-"&amp;VLOOKUP(G4,男子結果2日目!$A:$K,10,FALSE)</f>
        <v>置戸jr-美幌北・美幌・津別</v>
      </c>
      <c r="I4">
        <f>VLOOKUP(G4,男子結果2日目!$A:$K,4,FALSE)</f>
        <v>38</v>
      </c>
      <c r="J4" s="17">
        <f>VLOOKUP(G4,男子結果2日目!$A:$K,8,FALSE)</f>
        <v>60</v>
      </c>
      <c r="K4" s="16"/>
      <c r="L4" t="str">
        <f>INDEX(男子結果3日目!A:A,(ROW()-1)*7-3)</f>
        <v>a4</v>
      </c>
      <c r="M4" s="8" t="str">
        <f>VLOOKUP(L4,男子結果3日目!$A:$K,2,FALSE)&amp;"-"&amp;VLOOKUP(L4,男子結果3日目!$A:$K,10,FALSE)</f>
        <v>北見南-北見小泉</v>
      </c>
      <c r="N4">
        <f>VLOOKUP(L4,男子結果3日目!$A:$K,4,FALSE)</f>
        <v>0</v>
      </c>
      <c r="O4" s="17">
        <f>VLOOKUP(L4,男子結果3日目!$A:$K,8,FALSE)</f>
        <v>0</v>
      </c>
    </row>
    <row r="5" spans="1:15" x14ac:dyDescent="0.15">
      <c r="A5" s="16"/>
      <c r="B5" t="str">
        <f>INDEX(男子結果1日目!A:A,(ROW()-1)*7-3)</f>
        <v>b2</v>
      </c>
      <c r="C5" s="9" t="str">
        <f>VLOOKUP(B5,男子結果1日目!$A:$K,2,FALSE)&amp;"-"&amp;VLOOKUP(B5,男子結果1日目!$A:$K,10,FALSE)</f>
        <v>女満別・網走第一-北見北光</v>
      </c>
      <c r="D5">
        <f>VLOOKUP(B5,男子結果1日目!$A:$K,4,FALSE)</f>
        <v>46</v>
      </c>
      <c r="E5" s="17">
        <f>VLOOKUP(B5,男子結果1日目!$A:$K,8,FALSE)</f>
        <v>69</v>
      </c>
      <c r="F5" s="16"/>
      <c r="G5" t="str">
        <f>INDEX(男子結果2日目!A:A,(ROW()-1)*7-3)</f>
        <v>a4</v>
      </c>
      <c r="H5" s="8" t="str">
        <f>VLOOKUP(G5,男子結果2日目!$A:$K,2,FALSE)&amp;"-"&amp;VLOOKUP(G5,男子結果2日目!$A:$K,10,FALSE)</f>
        <v>北見北光-小泉・端野</v>
      </c>
      <c r="I5">
        <f>VLOOKUP(G5,男子結果2日目!$A:$K,4,FALSE)</f>
        <v>15</v>
      </c>
      <c r="J5" s="17">
        <f>VLOOKUP(G5,男子結果2日目!$A:$K,8,FALSE)</f>
        <v>105</v>
      </c>
      <c r="K5" s="16"/>
      <c r="L5" t="str">
        <f>INDEX(男子結果3日目!A:A,(ROW()-1)*7-3)</f>
        <v>b4</v>
      </c>
      <c r="M5" s="8" t="str">
        <f>VLOOKUP(L5,男子結果3日目!$A:$K,2,FALSE)&amp;"-"&amp;VLOOKUP(L5,男子結果3日目!$A:$K,10,FALSE)</f>
        <v>-</v>
      </c>
      <c r="N5">
        <f>VLOOKUP(L5,男子結果3日目!$A:$K,4,FALSE)</f>
        <v>0</v>
      </c>
      <c r="O5" s="17">
        <f>VLOOKUP(L5,男子結果3日目!$A:$K,8,FALSE)</f>
        <v>0</v>
      </c>
    </row>
    <row r="6" spans="1:15" x14ac:dyDescent="0.15">
      <c r="A6" s="16"/>
      <c r="B6" t="str">
        <f>INDEX(男子結果1日目!A:A,(ROW()-1)*7-3)</f>
        <v>b4</v>
      </c>
      <c r="C6" s="9" t="str">
        <f>VLOOKUP(B6,男子結果1日目!$A:$K,2,FALSE)&amp;"-"&amp;VLOOKUP(B6,男子結果1日目!$A:$K,10,FALSE)</f>
        <v>網走第三-佐呂間</v>
      </c>
      <c r="D6">
        <f>VLOOKUP(B6,男子結果1日目!$A:$K,4,FALSE)</f>
        <v>52</v>
      </c>
      <c r="E6" s="17">
        <f>VLOOKUP(B6,男子結果1日目!$A:$K,8,FALSE)</f>
        <v>60</v>
      </c>
      <c r="F6" s="16"/>
      <c r="G6">
        <f>INDEX(男子結果2日目!A:A,(ROW()-1)*7-3)</f>
        <v>0</v>
      </c>
      <c r="H6" s="8" t="e">
        <f>VLOOKUP(G6,男子結果2日目!$A:$K,2,FALSE)&amp;"-"&amp;VLOOKUP(G6,男子結果2日目!$A:$K,10,FALSE)</f>
        <v>#N/A</v>
      </c>
      <c r="I6" t="e">
        <f>VLOOKUP(G6,男子結果2日目!$A:$K,4,FALSE)</f>
        <v>#N/A</v>
      </c>
      <c r="J6" s="17" t="e">
        <f>VLOOKUP(G6,男子結果2日目!$A:$K,8,FALSE)</f>
        <v>#N/A</v>
      </c>
      <c r="K6" s="16"/>
      <c r="L6">
        <f>INDEX(男子結果3日目!A:A,(ROW()-1)*7-3)</f>
        <v>0</v>
      </c>
      <c r="M6" s="8" t="e">
        <f>VLOOKUP(L6,男子結果3日目!$A:$K,2,FALSE)&amp;"-"&amp;VLOOKUP(L6,男子結果3日目!$A:$K,10,FALSE)</f>
        <v>#N/A</v>
      </c>
      <c r="N6" t="e">
        <f>VLOOKUP(L6,男子結果3日目!$A:$K,4,FALSE)</f>
        <v>#N/A</v>
      </c>
      <c r="O6" s="17" t="e">
        <f>VLOOKUP(L6,男子結果3日目!$A:$K,8,FALSE)</f>
        <v>#N/A</v>
      </c>
    </row>
    <row r="7" spans="1:15" x14ac:dyDescent="0.15">
      <c r="A7" s="16"/>
      <c r="B7" t="str">
        <f>INDEX(男子結果1日目!A:A,(ROW()-1)*7-3)</f>
        <v>c1</v>
      </c>
      <c r="C7" s="8" t="str">
        <f>VLOOKUP(B7,男子結果1日目!$A:$K,2,FALSE)&amp;"-"&amp;VLOOKUP(B7,男子結果1日目!$A:$K,10,FALSE)</f>
        <v>北見高栄-小泉・端野</v>
      </c>
      <c r="D7">
        <f>VLOOKUP(B7,男子結果1日目!$A:$K,4,FALSE)</f>
        <v>27</v>
      </c>
      <c r="E7" s="17">
        <f>VLOOKUP(B7,男子結果1日目!$A:$K,8,FALSE)</f>
        <v>102</v>
      </c>
      <c r="F7" s="16"/>
      <c r="G7">
        <f>INDEX(男子結果2日目!A:A,(ROW()-1)*7-3)</f>
        <v>0</v>
      </c>
      <c r="H7" s="8" t="e">
        <f>VLOOKUP(G7,男子結果2日目!$A:$K,2,FALSE)&amp;"-"&amp;VLOOKUP(G7,男子結果2日目!$A:$K,10,FALSE)</f>
        <v>#N/A</v>
      </c>
      <c r="I7" t="e">
        <f>VLOOKUP(G7,男子結果2日目!$A:$K,4,FALSE)</f>
        <v>#N/A</v>
      </c>
      <c r="J7" s="17" t="e">
        <f>VLOOKUP(G7,男子結果2日目!$A:$K,8,FALSE)</f>
        <v>#N/A</v>
      </c>
      <c r="K7" s="16"/>
      <c r="L7">
        <f>INDEX(男子結果3日目!A:A,(ROW()-1)*7-3)</f>
        <v>0</v>
      </c>
      <c r="M7" s="8" t="e">
        <f>VLOOKUP(L7,男子結果3日目!$A:$K,2,FALSE)&amp;"-"&amp;VLOOKUP(L7,男子結果3日目!$A:$K,10,FALSE)</f>
        <v>#N/A</v>
      </c>
      <c r="N7" t="e">
        <f>VLOOKUP(L7,男子結果3日目!$A:$K,4,FALSE)</f>
        <v>#N/A</v>
      </c>
      <c r="O7" s="17" t="e">
        <f>VLOOKUP(L7,男子結果3日目!$A:$K,8,FALSE)</f>
        <v>#N/A</v>
      </c>
    </row>
    <row r="8" spans="1:15" x14ac:dyDescent="0.15">
      <c r="A8" s="16"/>
      <c r="B8" t="str">
        <f>INDEX(男子結果1日目!A:A,(ROW()-1)*7-3)</f>
        <v>c2</v>
      </c>
      <c r="C8" s="8" t="str">
        <f>VLOOKUP(B8,男子結果1日目!$A:$K,2,FALSE)&amp;"-"&amp;VLOOKUP(B8,男子結果1日目!$A:$K,10,FALSE)</f>
        <v>北見南-網走第二</v>
      </c>
      <c r="D8">
        <f>VLOOKUP(B8,男子結果1日目!$A:$K,4,FALSE)</f>
        <v>72</v>
      </c>
      <c r="E8" s="17">
        <f>VLOOKUP(B8,男子結果1日目!$A:$K,8,FALSE)</f>
        <v>54</v>
      </c>
      <c r="F8" s="16"/>
      <c r="G8">
        <f>INDEX(男子結果2日目!A:A,(ROW()-1)*7-3)</f>
        <v>0</v>
      </c>
      <c r="H8" s="8" t="e">
        <f>VLOOKUP(G8,男子結果2日目!$A:$K,2,FALSE)&amp;"-"&amp;VLOOKUP(G8,男子結果2日目!$A:$K,10,FALSE)</f>
        <v>#N/A</v>
      </c>
      <c r="I8" t="e">
        <f>VLOOKUP(G8,男子結果2日目!$A:$K,4,FALSE)</f>
        <v>#N/A</v>
      </c>
      <c r="J8" s="17" t="e">
        <f>VLOOKUP(G8,男子結果2日目!$A:$K,8,FALSE)</f>
        <v>#N/A</v>
      </c>
      <c r="K8" s="16"/>
      <c r="L8">
        <f>INDEX(男子結果3日目!A:A,(ROW()-1)*7-3)</f>
        <v>0</v>
      </c>
      <c r="M8" s="8" t="e">
        <f>VLOOKUP(L8,男子結果3日目!$A:$K,2,FALSE)&amp;"-"&amp;VLOOKUP(L8,男子結果3日目!$A:$K,10,FALSE)</f>
        <v>#N/A</v>
      </c>
      <c r="N8" t="e">
        <f>VLOOKUP(L8,男子結果3日目!$A:$K,4,FALSE)</f>
        <v>#N/A</v>
      </c>
      <c r="O8" s="17" t="e">
        <f>VLOOKUP(L8,男子結果3日目!$A:$K,8,FALSE)</f>
        <v>#N/A</v>
      </c>
    </row>
    <row r="9" spans="1:15" x14ac:dyDescent="0.15">
      <c r="A9" s="16"/>
      <c r="B9" t="str">
        <f>INDEX(男子結果1日目!A:A,(ROW()-1)*7-3)</f>
        <v>c3</v>
      </c>
      <c r="C9" s="8" t="str">
        <f>VLOOKUP(B9,男子結果1日目!$A:$K,2,FALSE)&amp;"-"&amp;VLOOKUP(B9,男子結果1日目!$A:$K,10,FALSE)</f>
        <v>ゆうべつ・上湧別-美幌北・美幌・津別</v>
      </c>
      <c r="D9">
        <f>VLOOKUP(B9,男子結果1日目!$A:$K,4,FALSE)</f>
        <v>37</v>
      </c>
      <c r="E9" s="17">
        <f>VLOOKUP(B9,男子結果1日目!$A:$K,8,FALSE)</f>
        <v>120</v>
      </c>
      <c r="F9" s="16"/>
      <c r="G9">
        <f>INDEX(男子結果2日目!A:A,(ROW()-1)*7-3)</f>
        <v>0</v>
      </c>
      <c r="H9" s="8" t="e">
        <f>VLOOKUP(G9,男子結果2日目!$A:$K,2,FALSE)&amp;"-"&amp;VLOOKUP(G9,男子結果2日目!$A:$K,10,FALSE)</f>
        <v>#N/A</v>
      </c>
      <c r="I9" t="e">
        <f>VLOOKUP(G9,男子結果2日目!$A:$K,4,FALSE)</f>
        <v>#N/A</v>
      </c>
      <c r="J9" s="17" t="e">
        <f>VLOOKUP(G9,男子結果2日目!$A:$K,8,FALSE)</f>
        <v>#N/A</v>
      </c>
      <c r="K9" s="16"/>
      <c r="L9">
        <f>INDEX(男子結果3日目!A:A,(ROW()-1)*7-3)</f>
        <v>0</v>
      </c>
      <c r="M9" s="8" t="e">
        <f>VLOOKUP(L9,男子結果3日目!$A:$K,2,FALSE)&amp;"-"&amp;VLOOKUP(L9,男子結果3日目!$A:$K,10,FALSE)</f>
        <v>#N/A</v>
      </c>
      <c r="N9" t="e">
        <f>VLOOKUP(L9,男子結果3日目!$A:$K,4,FALSE)</f>
        <v>#N/A</v>
      </c>
      <c r="O9" s="17" t="e">
        <f>VLOOKUP(L9,男子結果3日目!$A:$K,8,FALSE)</f>
        <v>#N/A</v>
      </c>
    </row>
    <row r="10" spans="1:15" x14ac:dyDescent="0.15">
      <c r="A10" s="16"/>
      <c r="B10">
        <f>INDEX(男子結果1日目!A:A,(ROW()-1)*7-3)</f>
        <v>0</v>
      </c>
      <c r="C10" s="8" t="e">
        <f>VLOOKUP(B10,男子結果1日目!$A:$K,2,FALSE)&amp;"-"&amp;VLOOKUP(B10,男子結果1日目!$A:$K,10,FALSE)</f>
        <v>#N/A</v>
      </c>
      <c r="D10" t="e">
        <f>VLOOKUP(B10,男子結果1日目!$A:$K,4,FALSE)</f>
        <v>#N/A</v>
      </c>
      <c r="E10" s="17" t="e">
        <f>VLOOKUP(B10,男子結果1日目!$A:$K,8,FALSE)</f>
        <v>#N/A</v>
      </c>
      <c r="F10" s="16"/>
      <c r="G10">
        <f>INDEX(男子結果2日目!A:A,(ROW()-1)*7-3)</f>
        <v>0</v>
      </c>
      <c r="H10" s="8" t="e">
        <f>VLOOKUP(G10,男子結果2日目!$A:$K,2,FALSE)&amp;"-"&amp;VLOOKUP(G10,男子結果2日目!$A:$K,10,FALSE)</f>
        <v>#N/A</v>
      </c>
      <c r="I10" t="e">
        <f>VLOOKUP(G10,男子結果2日目!$A:$K,4,FALSE)</f>
        <v>#N/A</v>
      </c>
      <c r="J10" s="17" t="e">
        <f>VLOOKUP(G10,男子結果2日目!$A:$K,8,FALSE)</f>
        <v>#N/A</v>
      </c>
      <c r="K10" s="16"/>
      <c r="L10">
        <f>INDEX(男子結果3日目!A:A,(ROW()-1)*7-3)</f>
        <v>0</v>
      </c>
      <c r="M10" s="8" t="e">
        <f>VLOOKUP(L10,男子結果3日目!$A:$K,2,FALSE)&amp;"-"&amp;VLOOKUP(L10,男子結果3日目!$A:$K,10,FALSE)</f>
        <v>#N/A</v>
      </c>
      <c r="N10" t="e">
        <f>VLOOKUP(L10,男子結果3日目!$A:$K,4,FALSE)</f>
        <v>#N/A</v>
      </c>
      <c r="O10" s="17" t="e">
        <f>VLOOKUP(L10,男子結果3日目!$A:$K,8,FALSE)</f>
        <v>#N/A</v>
      </c>
    </row>
    <row r="11" spans="1:15" x14ac:dyDescent="0.15">
      <c r="A11" s="16"/>
      <c r="B11">
        <f>INDEX(男子結果1日目!A:A,(ROW()-1)*7-3)</f>
        <v>0</v>
      </c>
      <c r="C11" s="8" t="e">
        <f>VLOOKUP(B11,男子結果1日目!$A:$K,2,FALSE)&amp;"-"&amp;VLOOKUP(B11,男子結果1日目!$A:$K,10,FALSE)</f>
        <v>#N/A</v>
      </c>
      <c r="D11" t="e">
        <f>VLOOKUP(B11,男子結果1日目!$A:$K,4,FALSE)</f>
        <v>#N/A</v>
      </c>
      <c r="E11" s="17" t="e">
        <f>VLOOKUP(B11,男子結果1日目!$A:$K,8,FALSE)</f>
        <v>#N/A</v>
      </c>
      <c r="F11" s="16"/>
      <c r="G11">
        <f>INDEX(男子結果2日目!A:A,(ROW()-1)*7-3)</f>
        <v>0</v>
      </c>
      <c r="H11" s="8" t="e">
        <f>VLOOKUP(G11,男子結果2日目!$A:$K,2,FALSE)&amp;"-"&amp;VLOOKUP(G11,男子結果2日目!$A:$K,10,FALSE)</f>
        <v>#N/A</v>
      </c>
      <c r="I11" t="e">
        <f>VLOOKUP(G11,男子結果2日目!$A:$K,4,FALSE)</f>
        <v>#N/A</v>
      </c>
      <c r="J11" s="17" t="e">
        <f>VLOOKUP(G11,男子結果2日目!$A:$K,8,FALSE)</f>
        <v>#N/A</v>
      </c>
      <c r="K11" s="16"/>
      <c r="L11">
        <f>INDEX(男子結果3日目!A:A,(ROW()-1)*7-3)</f>
        <v>0</v>
      </c>
      <c r="M11" s="8" t="e">
        <f>VLOOKUP(L11,男子結果3日目!$A:$K,2,FALSE)&amp;"-"&amp;VLOOKUP(L11,男子結果3日目!$A:$K,10,FALSE)</f>
        <v>#N/A</v>
      </c>
      <c r="N11" t="e">
        <f>VLOOKUP(L11,男子結果3日目!$A:$K,4,FALSE)</f>
        <v>#N/A</v>
      </c>
      <c r="O11" s="17" t="e">
        <f>VLOOKUP(L11,男子結果3日目!$A:$K,8,FALSE)</f>
        <v>#N/A</v>
      </c>
    </row>
    <row r="12" spans="1:15" x14ac:dyDescent="0.15">
      <c r="A12" s="16"/>
      <c r="B12">
        <f>INDEX(男子結果1日目!A:A,(ROW()-1)*7-3)</f>
        <v>0</v>
      </c>
      <c r="C12" s="8" t="e">
        <f>VLOOKUP(B12,男子結果1日目!$A:$K,2,FALSE)&amp;"-"&amp;VLOOKUP(B12,男子結果1日目!$A:$K,10,FALSE)</f>
        <v>#N/A</v>
      </c>
      <c r="D12" t="e">
        <f>VLOOKUP(B12,男子結果1日目!$A:$K,4,FALSE)</f>
        <v>#N/A</v>
      </c>
      <c r="E12" s="17" t="e">
        <f>VLOOKUP(B12,男子結果1日目!$A:$K,8,FALSE)</f>
        <v>#N/A</v>
      </c>
      <c r="F12" s="16"/>
      <c r="G12">
        <f>INDEX(男子結果2日目!A:A,(ROW()-1)*7-3)</f>
        <v>0</v>
      </c>
      <c r="H12" s="8" t="e">
        <f>VLOOKUP(G12,男子結果2日目!$A:$K,2,FALSE)&amp;"-"&amp;VLOOKUP(G12,男子結果2日目!$A:$K,10,FALSE)</f>
        <v>#N/A</v>
      </c>
      <c r="I12" t="e">
        <f>VLOOKUP(G12,男子結果2日目!$A:$K,4,FALSE)</f>
        <v>#N/A</v>
      </c>
      <c r="J12" s="17" t="e">
        <f>VLOOKUP(G12,男子結果2日目!$A:$K,8,FALSE)</f>
        <v>#N/A</v>
      </c>
      <c r="K12" s="16"/>
      <c r="L12">
        <f>INDEX(男子結果3日目!A:A,(ROW()-1)*7-3)</f>
        <v>0</v>
      </c>
      <c r="M12" s="8" t="e">
        <f>VLOOKUP(L12,男子結果3日目!$A:$K,2,FALSE)&amp;"-"&amp;VLOOKUP(L12,男子結果3日目!$A:$K,10,FALSE)</f>
        <v>#N/A</v>
      </c>
      <c r="N12" t="e">
        <f>VLOOKUP(L12,男子結果3日目!$A:$K,4,FALSE)</f>
        <v>#N/A</v>
      </c>
      <c r="O12" s="17" t="e">
        <f>VLOOKUP(L12,男子結果3日目!$A:$K,8,FALSE)</f>
        <v>#N/A</v>
      </c>
    </row>
    <row r="13" spans="1:15" x14ac:dyDescent="0.15">
      <c r="A13" s="16"/>
      <c r="B13">
        <f>INDEX(男子結果1日目!A:A,(ROW()-1)*7-3)</f>
        <v>0</v>
      </c>
      <c r="C13" s="8" t="e">
        <f>VLOOKUP(B13,男子結果1日目!$A:$K,2,FALSE)&amp;"-"&amp;VLOOKUP(B13,男子結果1日目!$A:$K,10,FALSE)</f>
        <v>#N/A</v>
      </c>
      <c r="D13" t="e">
        <f>VLOOKUP(B13,男子結果1日目!$A:$K,4,FALSE)</f>
        <v>#N/A</v>
      </c>
      <c r="E13" s="17" t="e">
        <f>VLOOKUP(B13,男子結果1日目!$A:$K,8,FALSE)</f>
        <v>#N/A</v>
      </c>
      <c r="F13" s="16"/>
      <c r="G13">
        <f>INDEX(男子結果2日目!A:A,(ROW()-1)*7-3)</f>
        <v>0</v>
      </c>
      <c r="H13" s="8" t="e">
        <f>VLOOKUP(G13,男子結果2日目!$A:$K,2,FALSE)&amp;"-"&amp;VLOOKUP(G13,男子結果2日目!$A:$K,10,FALSE)</f>
        <v>#N/A</v>
      </c>
      <c r="I13" t="e">
        <f>VLOOKUP(G13,男子結果2日目!$A:$K,4,FALSE)</f>
        <v>#N/A</v>
      </c>
      <c r="J13" s="17" t="e">
        <f>VLOOKUP(G13,男子結果2日目!$A:$K,8,FALSE)</f>
        <v>#N/A</v>
      </c>
      <c r="K13" s="16"/>
      <c r="L13">
        <f>INDEX(男子結果3日目!A:A,(ROW()-1)*7-3)</f>
        <v>0</v>
      </c>
      <c r="M13" s="8" t="e">
        <f>VLOOKUP(L13,男子結果3日目!$A:$K,2,FALSE)&amp;"-"&amp;VLOOKUP(L13,男子結果3日目!$A:$K,10,FALSE)</f>
        <v>#N/A</v>
      </c>
      <c r="N13" t="e">
        <f>VLOOKUP(L13,男子結果3日目!$A:$K,4,FALSE)</f>
        <v>#N/A</v>
      </c>
      <c r="O13" s="17" t="e">
        <f>VLOOKUP(L13,男子結果3日目!$A:$K,8,FALSE)</f>
        <v>#N/A</v>
      </c>
    </row>
    <row r="14" spans="1:15" x14ac:dyDescent="0.15">
      <c r="A14" s="16"/>
      <c r="B14">
        <f>INDEX(男子結果1日目!A:A,(ROW()-1)*7-3)</f>
        <v>0</v>
      </c>
      <c r="C14" s="8" t="e">
        <f>VLOOKUP(B14,男子結果1日目!$A:$K,2,FALSE)&amp;"-"&amp;VLOOKUP(B14,男子結果1日目!$A:$K,10,FALSE)</f>
        <v>#N/A</v>
      </c>
      <c r="D14" t="e">
        <f>VLOOKUP(B14,男子結果1日目!$A:$K,4,FALSE)</f>
        <v>#N/A</v>
      </c>
      <c r="E14" s="17" t="e">
        <f>VLOOKUP(B14,男子結果1日目!$A:$K,8,FALSE)</f>
        <v>#N/A</v>
      </c>
      <c r="F14" s="16"/>
      <c r="G14">
        <f>INDEX(男子結果2日目!A:A,(ROW()-1)*7-3)</f>
        <v>0</v>
      </c>
      <c r="H14" s="8" t="e">
        <f>VLOOKUP(G14,男子結果2日目!$A:$K,2,FALSE)&amp;"-"&amp;VLOOKUP(G14,男子結果2日目!$A:$K,10,FALSE)</f>
        <v>#N/A</v>
      </c>
      <c r="I14" t="e">
        <f>VLOOKUP(G14,男子結果2日目!$A:$K,4,FALSE)</f>
        <v>#N/A</v>
      </c>
      <c r="J14" s="17" t="e">
        <f>VLOOKUP(G14,男子結果2日目!$A:$K,8,FALSE)</f>
        <v>#N/A</v>
      </c>
      <c r="K14" s="16"/>
      <c r="L14">
        <f>INDEX(男子結果3日目!A:A,(ROW()-1)*7-3)</f>
        <v>0</v>
      </c>
      <c r="M14" s="8" t="e">
        <f>VLOOKUP(L14,男子結果3日目!$A:$K,2,FALSE)&amp;"-"&amp;VLOOKUP(L14,男子結果3日目!$A:$K,10,FALSE)</f>
        <v>#N/A</v>
      </c>
      <c r="N14" t="e">
        <f>VLOOKUP(L14,男子結果3日目!$A:$K,4,FALSE)</f>
        <v>#N/A</v>
      </c>
      <c r="O14" s="17" t="e">
        <f>VLOOKUP(L14,男子結果3日目!$A:$K,8,FALSE)</f>
        <v>#N/A</v>
      </c>
    </row>
    <row r="15" spans="1:15" x14ac:dyDescent="0.15">
      <c r="A15" s="16"/>
      <c r="B15">
        <f>INDEX(男子結果1日目!A:A,(ROW()-1)*7-3)</f>
        <v>0</v>
      </c>
      <c r="C15" s="8" t="e">
        <f>VLOOKUP(B15,男子結果1日目!$A:$K,2,FALSE)&amp;"-"&amp;VLOOKUP(B15,男子結果1日目!$A:$K,10,FALSE)</f>
        <v>#N/A</v>
      </c>
      <c r="D15" t="e">
        <f>VLOOKUP(B15,男子結果1日目!$A:$K,4,FALSE)</f>
        <v>#N/A</v>
      </c>
      <c r="E15" s="17" t="e">
        <f>VLOOKUP(B15,男子結果1日目!$A:$K,8,FALSE)</f>
        <v>#N/A</v>
      </c>
      <c r="F15" s="16"/>
      <c r="G15">
        <f>INDEX(男子結果2日目!A:A,(ROW()-1)*7-3)</f>
        <v>0</v>
      </c>
      <c r="H15" s="8" t="e">
        <f>VLOOKUP(G15,男子結果2日目!$A:$K,2,FALSE)&amp;"-"&amp;VLOOKUP(G15,男子結果2日目!$A:$K,10,FALSE)</f>
        <v>#N/A</v>
      </c>
      <c r="I15" t="e">
        <f>VLOOKUP(G15,男子結果2日目!$A:$K,4,FALSE)</f>
        <v>#N/A</v>
      </c>
      <c r="J15" s="17" t="e">
        <f>VLOOKUP(G15,男子結果2日目!$A:$K,8,FALSE)</f>
        <v>#N/A</v>
      </c>
      <c r="K15" s="16"/>
      <c r="L15">
        <f>INDEX(男子結果3日目!A:A,(ROW()-1)*7-3)</f>
        <v>0</v>
      </c>
      <c r="M15" s="8" t="e">
        <f>VLOOKUP(L15,男子結果3日目!$A:$K,2,FALSE)&amp;"-"&amp;VLOOKUP(L15,男子結果3日目!$A:$K,10,FALSE)</f>
        <v>#N/A</v>
      </c>
      <c r="N15" t="e">
        <f>VLOOKUP(L15,男子結果3日目!$A:$K,4,FALSE)</f>
        <v>#N/A</v>
      </c>
      <c r="O15" s="17" t="e">
        <f>VLOOKUP(L15,男子結果3日目!$A:$K,8,FALSE)</f>
        <v>#N/A</v>
      </c>
    </row>
    <row r="16" spans="1:15" x14ac:dyDescent="0.15">
      <c r="A16" s="16"/>
      <c r="B16">
        <f>INDEX(男子結果1日目!A:A,(ROW()-1)*7-3)</f>
        <v>0</v>
      </c>
      <c r="C16" s="8" t="e">
        <f>VLOOKUP(B16,男子結果1日目!$A:$K,2,FALSE)&amp;"-"&amp;VLOOKUP(B16,男子結果1日目!$A:$K,10,FALSE)</f>
        <v>#N/A</v>
      </c>
      <c r="D16" t="e">
        <f>VLOOKUP(B16,男子結果1日目!$A:$K,4,FALSE)</f>
        <v>#N/A</v>
      </c>
      <c r="E16" s="17" t="e">
        <f>VLOOKUP(B16,男子結果1日目!$A:$K,8,FALSE)</f>
        <v>#N/A</v>
      </c>
      <c r="F16" s="16"/>
      <c r="G16">
        <f>INDEX(男子結果2日目!A:A,(ROW()-1)*7-3)</f>
        <v>0</v>
      </c>
      <c r="H16" s="8" t="e">
        <f>VLOOKUP(G16,男子結果2日目!$A:$K,2,FALSE)&amp;"-"&amp;VLOOKUP(G16,男子結果2日目!$A:$K,10,FALSE)</f>
        <v>#N/A</v>
      </c>
      <c r="I16" t="e">
        <f>VLOOKUP(G16,男子結果2日目!$A:$K,4,FALSE)</f>
        <v>#N/A</v>
      </c>
      <c r="J16" s="17" t="e">
        <f>VLOOKUP(G16,男子結果2日目!$A:$K,8,FALSE)</f>
        <v>#N/A</v>
      </c>
      <c r="K16" s="16"/>
      <c r="L16">
        <f>INDEX(男子結果3日目!A:A,(ROW()-1)*7-3)</f>
        <v>0</v>
      </c>
      <c r="M16" s="8" t="e">
        <f>VLOOKUP(L16,男子結果3日目!$A:$K,2,FALSE)&amp;"-"&amp;VLOOKUP(L16,男子結果3日目!$A:$K,10,FALSE)</f>
        <v>#N/A</v>
      </c>
      <c r="N16" t="e">
        <f>VLOOKUP(L16,男子結果3日目!$A:$K,4,FALSE)</f>
        <v>#N/A</v>
      </c>
      <c r="O16" s="17" t="e">
        <f>VLOOKUP(L16,男子結果3日目!$A:$K,8,FALSE)</f>
        <v>#N/A</v>
      </c>
    </row>
    <row r="17" spans="1:15" x14ac:dyDescent="0.15">
      <c r="A17" s="16"/>
      <c r="B17">
        <f>INDEX(男子結果1日目!A:A,(ROW()-1)*7-3)</f>
        <v>0</v>
      </c>
      <c r="C17" s="8" t="e">
        <f>VLOOKUP(B17,男子結果1日目!$A:$K,2,FALSE)&amp;"-"&amp;VLOOKUP(B17,男子結果1日目!$A:$K,10,FALSE)</f>
        <v>#N/A</v>
      </c>
      <c r="D17" t="e">
        <f>VLOOKUP(B17,男子結果1日目!$A:$K,4,FALSE)</f>
        <v>#N/A</v>
      </c>
      <c r="E17" s="17" t="e">
        <f>VLOOKUP(B17,男子結果1日目!$A:$K,8,FALSE)</f>
        <v>#N/A</v>
      </c>
      <c r="F17" s="16"/>
      <c r="G17">
        <f>INDEX(男子結果2日目!A:A,(ROW()-1)*7-3)</f>
        <v>0</v>
      </c>
      <c r="H17" s="8" t="e">
        <f>VLOOKUP(G17,男子結果2日目!$A:$K,2,FALSE)&amp;"-"&amp;VLOOKUP(G17,男子結果2日目!$A:$K,10,FALSE)</f>
        <v>#N/A</v>
      </c>
      <c r="I17" t="e">
        <f>VLOOKUP(G17,男子結果2日目!$A:$K,4,FALSE)</f>
        <v>#N/A</v>
      </c>
      <c r="J17" s="17" t="e">
        <f>VLOOKUP(G17,男子結果2日目!$A:$K,8,FALSE)</f>
        <v>#N/A</v>
      </c>
      <c r="K17" s="16"/>
      <c r="L17">
        <f>INDEX(男子結果3日目!A:A,(ROW()-1)*7-3)</f>
        <v>0</v>
      </c>
      <c r="M17" s="8" t="e">
        <f>VLOOKUP(L17,男子結果3日目!$A:$K,2,FALSE)&amp;"-"&amp;VLOOKUP(L17,男子結果3日目!$A:$K,10,FALSE)</f>
        <v>#N/A</v>
      </c>
      <c r="N17" t="e">
        <f>VLOOKUP(L17,男子結果3日目!$A:$K,4,FALSE)</f>
        <v>#N/A</v>
      </c>
      <c r="O17" s="17" t="e">
        <f>VLOOKUP(L17,男子結果3日目!$A:$K,8,FALSE)</f>
        <v>#N/A</v>
      </c>
    </row>
    <row r="18" spans="1:15" x14ac:dyDescent="0.15">
      <c r="A18" s="16"/>
      <c r="B18">
        <f>INDEX(男子結果1日目!A:A,(ROW()-1)*7-3)</f>
        <v>0</v>
      </c>
      <c r="C18" s="8" t="e">
        <f>VLOOKUP(B18,男子結果1日目!$A:$K,2,FALSE)&amp;"-"&amp;VLOOKUP(B18,男子結果1日目!$A:$K,10,FALSE)</f>
        <v>#N/A</v>
      </c>
      <c r="D18" t="e">
        <f>VLOOKUP(B18,男子結果1日目!$A:$K,4,FALSE)</f>
        <v>#N/A</v>
      </c>
      <c r="E18" s="17" t="e">
        <f>VLOOKUP(B18,男子結果1日目!$A:$K,8,FALSE)</f>
        <v>#N/A</v>
      </c>
      <c r="F18" s="16"/>
      <c r="G18">
        <f>INDEX(男子結果2日目!A:A,(ROW()-1)*7-3)</f>
        <v>0</v>
      </c>
      <c r="H18" s="8" t="e">
        <f>VLOOKUP(G18,男子結果2日目!$A:$K,2,FALSE)&amp;"-"&amp;VLOOKUP(G18,男子結果2日目!$A:$K,10,FALSE)</f>
        <v>#N/A</v>
      </c>
      <c r="I18" t="e">
        <f>VLOOKUP(G18,男子結果2日目!$A:$K,4,FALSE)</f>
        <v>#N/A</v>
      </c>
      <c r="J18" s="17" t="e">
        <f>VLOOKUP(G18,男子結果2日目!$A:$K,8,FALSE)</f>
        <v>#N/A</v>
      </c>
      <c r="K18" s="16"/>
      <c r="L18">
        <f>INDEX(男子結果3日目!A:A,(ROW()-1)*7-3)</f>
        <v>0</v>
      </c>
      <c r="M18" s="8" t="e">
        <f>VLOOKUP(L18,男子結果3日目!$A:$K,2,FALSE)&amp;"-"&amp;VLOOKUP(L18,男子結果3日目!$A:$K,10,FALSE)</f>
        <v>#N/A</v>
      </c>
      <c r="N18" t="e">
        <f>VLOOKUP(L18,男子結果3日目!$A:$K,4,FALSE)</f>
        <v>#N/A</v>
      </c>
      <c r="O18" s="17" t="e">
        <f>VLOOKUP(L18,男子結果3日目!$A:$K,8,FALSE)</f>
        <v>#N/A</v>
      </c>
    </row>
    <row r="19" spans="1:15" x14ac:dyDescent="0.15">
      <c r="A19" s="16"/>
      <c r="B19">
        <f>INDEX(男子結果1日目!A:A,(ROW()-1)*7-3)</f>
        <v>0</v>
      </c>
      <c r="C19" s="8" t="e">
        <f>VLOOKUP(B19,男子結果1日目!$A:$K,2,FALSE)&amp;"-"&amp;VLOOKUP(B19,男子結果1日目!$A:$K,10,FALSE)</f>
        <v>#N/A</v>
      </c>
      <c r="D19" t="e">
        <f>VLOOKUP(B19,男子結果1日目!$A:$K,4,FALSE)</f>
        <v>#N/A</v>
      </c>
      <c r="E19" s="17" t="e">
        <f>VLOOKUP(B19,男子結果1日目!$A:$K,8,FALSE)</f>
        <v>#N/A</v>
      </c>
      <c r="F19" s="16"/>
      <c r="G19">
        <f>INDEX(男子結果2日目!A:A,(ROW()-1)*7-3)</f>
        <v>0</v>
      </c>
      <c r="H19" s="8" t="e">
        <f>VLOOKUP(G19,男子結果2日目!$A:$K,2,FALSE)&amp;"-"&amp;VLOOKUP(G19,男子結果2日目!$A:$K,10,FALSE)</f>
        <v>#N/A</v>
      </c>
      <c r="I19" t="e">
        <f>VLOOKUP(G19,男子結果2日目!$A:$K,4,FALSE)</f>
        <v>#N/A</v>
      </c>
      <c r="J19" s="17" t="e">
        <f>VLOOKUP(G19,男子結果2日目!$A:$K,8,FALSE)</f>
        <v>#N/A</v>
      </c>
      <c r="K19" s="16"/>
      <c r="L19">
        <f>INDEX(男子結果3日目!A:A,(ROW()-1)*7-3)</f>
        <v>0</v>
      </c>
      <c r="M19" s="8" t="e">
        <f>VLOOKUP(L19,男子結果3日目!$A:$K,2,FALSE)&amp;"-"&amp;VLOOKUP(L19,男子結果3日目!$A:$K,10,FALSE)</f>
        <v>#N/A</v>
      </c>
      <c r="N19" t="e">
        <f>VLOOKUP(L19,男子結果3日目!$A:$K,4,FALSE)</f>
        <v>#N/A</v>
      </c>
      <c r="O19" s="17" t="e">
        <f>VLOOKUP(L19,男子結果3日目!$A:$K,8,FALSE)</f>
        <v>#N/A</v>
      </c>
    </row>
    <row r="20" spans="1:15" x14ac:dyDescent="0.15">
      <c r="A20" s="16"/>
      <c r="B20">
        <f>INDEX(男子結果1日目!A:A,(ROW()-1)*7-3)</f>
        <v>0</v>
      </c>
      <c r="C20" s="8" t="e">
        <f>VLOOKUP(B20,男子結果1日目!$A:$K,2,FALSE)&amp;"-"&amp;VLOOKUP(B20,男子結果1日目!$A:$K,10,FALSE)</f>
        <v>#N/A</v>
      </c>
      <c r="D20" t="e">
        <f>VLOOKUP(B20,男子結果1日目!$A:$K,4,FALSE)</f>
        <v>#N/A</v>
      </c>
      <c r="E20" s="17" t="e">
        <f>VLOOKUP(B20,男子結果1日目!$A:$K,8,FALSE)</f>
        <v>#N/A</v>
      </c>
      <c r="F20" s="16"/>
      <c r="G20">
        <f>INDEX(男子結果2日目!A:A,(ROW()-1)*7-3)</f>
        <v>0</v>
      </c>
      <c r="H20" s="8" t="e">
        <f>VLOOKUP(G20,男子結果2日目!$A:$K,2,FALSE)&amp;"-"&amp;VLOOKUP(G20,男子結果2日目!$A:$K,10,FALSE)</f>
        <v>#N/A</v>
      </c>
      <c r="I20" t="e">
        <f>VLOOKUP(G20,男子結果2日目!$A:$K,4,FALSE)</f>
        <v>#N/A</v>
      </c>
      <c r="J20" s="17" t="e">
        <f>VLOOKUP(G20,男子結果2日目!$A:$K,8,FALSE)</f>
        <v>#N/A</v>
      </c>
      <c r="K20" s="16"/>
      <c r="L20">
        <f>INDEX(男子結果3日目!A:A,(ROW()-1)*7-3)</f>
        <v>0</v>
      </c>
      <c r="M20" s="8" t="e">
        <f>VLOOKUP(L20,男子結果3日目!$A:$K,2,FALSE)&amp;"-"&amp;VLOOKUP(L20,男子結果3日目!$A:$K,10,FALSE)</f>
        <v>#N/A</v>
      </c>
      <c r="N20" t="e">
        <f>VLOOKUP(L20,男子結果3日目!$A:$K,4,FALSE)</f>
        <v>#N/A</v>
      </c>
      <c r="O20" s="17" t="e">
        <f>VLOOKUP(L20,男子結果3日目!$A:$K,8,FALSE)</f>
        <v>#N/A</v>
      </c>
    </row>
    <row r="21" spans="1:15" x14ac:dyDescent="0.15">
      <c r="A21" s="16"/>
      <c r="B21">
        <f>INDEX(男子結果1日目!A:A,(ROW()-1)*7-3)</f>
        <v>0</v>
      </c>
      <c r="C21" s="8" t="e">
        <f>VLOOKUP(B21,男子結果1日目!$A:$K,2,FALSE)&amp;"-"&amp;VLOOKUP(B21,男子結果1日目!$A:$K,10,FALSE)</f>
        <v>#N/A</v>
      </c>
      <c r="D21" t="e">
        <f>VLOOKUP(B21,男子結果1日目!$A:$K,4,FALSE)</f>
        <v>#N/A</v>
      </c>
      <c r="E21" s="17" t="e">
        <f>VLOOKUP(B21,男子結果1日目!$A:$K,8,FALSE)</f>
        <v>#N/A</v>
      </c>
      <c r="F21" s="16"/>
      <c r="G21">
        <f>INDEX(男子結果2日目!A:A,(ROW()-1)*7-3)</f>
        <v>0</v>
      </c>
      <c r="H21" s="8" t="e">
        <f>VLOOKUP(G21,男子結果2日目!$A:$K,2,FALSE)&amp;"-"&amp;VLOOKUP(G21,男子結果2日目!$A:$K,10,FALSE)</f>
        <v>#N/A</v>
      </c>
      <c r="I21" t="e">
        <f>VLOOKUP(G21,男子結果2日目!$A:$K,4,FALSE)</f>
        <v>#N/A</v>
      </c>
      <c r="J21" s="17" t="e">
        <f>VLOOKUP(G21,男子結果2日目!$A:$K,8,FALSE)</f>
        <v>#N/A</v>
      </c>
      <c r="K21" s="16"/>
      <c r="L21">
        <f>INDEX(男子結果3日目!A:A,(ROW()-1)*7-3)</f>
        <v>0</v>
      </c>
      <c r="M21" s="8" t="e">
        <f>VLOOKUP(L21,男子結果3日目!$A:$K,2,FALSE)&amp;"-"&amp;VLOOKUP(L21,男子結果3日目!$A:$K,10,FALSE)</f>
        <v>#N/A</v>
      </c>
      <c r="N21" t="e">
        <f>VLOOKUP(L21,男子結果3日目!$A:$K,4,FALSE)</f>
        <v>#N/A</v>
      </c>
      <c r="O21" s="17" t="e">
        <f>VLOOKUP(L21,男子結果3日目!$A:$K,8,FALSE)</f>
        <v>#N/A</v>
      </c>
    </row>
    <row r="22" spans="1:15" x14ac:dyDescent="0.15">
      <c r="A22" s="16"/>
      <c r="B22">
        <f>INDEX(男子結果1日目!A:A,(ROW()-1)*7-3)</f>
        <v>0</v>
      </c>
      <c r="C22" s="8" t="e">
        <f>VLOOKUP(B22,男子結果1日目!$A:$K,2,FALSE)&amp;"-"&amp;VLOOKUP(B22,男子結果1日目!$A:$K,10,FALSE)</f>
        <v>#N/A</v>
      </c>
      <c r="D22" t="e">
        <f>VLOOKUP(B22,男子結果1日目!$A:$K,4,FALSE)</f>
        <v>#N/A</v>
      </c>
      <c r="E22" s="17" t="e">
        <f>VLOOKUP(B22,男子結果1日目!$A:$K,8,FALSE)</f>
        <v>#N/A</v>
      </c>
      <c r="F22" s="16"/>
      <c r="G22">
        <f>INDEX(男子結果2日目!A:A,(ROW()-1)*7-3)</f>
        <v>0</v>
      </c>
      <c r="H22" s="8" t="e">
        <f>VLOOKUP(G22,男子結果2日目!$A:$K,2,FALSE)&amp;"-"&amp;VLOOKUP(G22,男子結果2日目!$A:$K,10,FALSE)</f>
        <v>#N/A</v>
      </c>
      <c r="I22" t="e">
        <f>VLOOKUP(G22,男子結果2日目!$A:$K,4,FALSE)</f>
        <v>#N/A</v>
      </c>
      <c r="J22" s="17" t="e">
        <f>VLOOKUP(G22,男子結果2日目!$A:$K,8,FALSE)</f>
        <v>#N/A</v>
      </c>
      <c r="K22" s="16"/>
      <c r="L22">
        <f>INDEX(男子結果3日目!A:A,(ROW()-1)*7-3)</f>
        <v>0</v>
      </c>
      <c r="M22" s="8" t="e">
        <f>VLOOKUP(L22,男子結果3日目!$A:$K,2,FALSE)&amp;"-"&amp;VLOOKUP(L22,男子結果3日目!$A:$K,10,FALSE)</f>
        <v>#N/A</v>
      </c>
      <c r="N22" t="e">
        <f>VLOOKUP(L22,男子結果3日目!$A:$K,4,FALSE)</f>
        <v>#N/A</v>
      </c>
      <c r="O22" s="17" t="e">
        <f>VLOOKUP(L22,男子結果3日目!$A:$K,8,FALSE)</f>
        <v>#N/A</v>
      </c>
    </row>
    <row r="23" spans="1:15" x14ac:dyDescent="0.15">
      <c r="A23" s="16"/>
      <c r="B23">
        <f>INDEX(男子結果1日目!A:A,(ROW()-1)*7-3)</f>
        <v>0</v>
      </c>
      <c r="C23" s="8" t="e">
        <f>VLOOKUP(B23,男子結果1日目!$A:$K,2,FALSE)&amp;"-"&amp;VLOOKUP(B23,男子結果1日目!$A:$K,10,FALSE)</f>
        <v>#N/A</v>
      </c>
      <c r="D23" t="e">
        <f>VLOOKUP(B23,男子結果1日目!$A:$K,4,FALSE)</f>
        <v>#N/A</v>
      </c>
      <c r="E23" s="17" t="e">
        <f>VLOOKUP(B23,男子結果1日目!$A:$K,8,FALSE)</f>
        <v>#N/A</v>
      </c>
      <c r="F23" s="16"/>
      <c r="G23">
        <f>INDEX(男子結果2日目!A:A,(ROW()-1)*7-3)</f>
        <v>0</v>
      </c>
      <c r="H23" s="8" t="e">
        <f>VLOOKUP(G23,男子結果2日目!$A:$K,2,FALSE)&amp;"-"&amp;VLOOKUP(G23,男子結果2日目!$A:$K,10,FALSE)</f>
        <v>#N/A</v>
      </c>
      <c r="I23" t="e">
        <f>VLOOKUP(G23,男子結果2日目!$A:$K,4,FALSE)</f>
        <v>#N/A</v>
      </c>
      <c r="J23" s="17" t="e">
        <f>VLOOKUP(G23,男子結果2日目!$A:$K,8,FALSE)</f>
        <v>#N/A</v>
      </c>
      <c r="K23" s="16"/>
      <c r="L23">
        <f>INDEX(男子結果3日目!A:A,(ROW()-1)*7-3)</f>
        <v>0</v>
      </c>
      <c r="M23" s="8" t="e">
        <f>VLOOKUP(L23,男子結果3日目!$A:$K,2,FALSE)&amp;"-"&amp;VLOOKUP(L23,男子結果3日目!$A:$K,10,FALSE)</f>
        <v>#N/A</v>
      </c>
      <c r="N23" t="e">
        <f>VLOOKUP(L23,男子結果3日目!$A:$K,4,FALSE)</f>
        <v>#N/A</v>
      </c>
      <c r="O23" s="17" t="e">
        <f>VLOOKUP(L23,男子結果3日目!$A:$K,8,FALSE)</f>
        <v>#N/A</v>
      </c>
    </row>
    <row r="24" spans="1:15" x14ac:dyDescent="0.15">
      <c r="A24" s="16"/>
      <c r="B24">
        <f>INDEX(男子結果1日目!A:A,(ROW()-1)*7-3)</f>
        <v>0</v>
      </c>
      <c r="C24" s="8" t="e">
        <f>VLOOKUP(B24,男子結果1日目!$A:$K,2,FALSE)&amp;"-"&amp;VLOOKUP(B24,男子結果1日目!$A:$K,10,FALSE)</f>
        <v>#N/A</v>
      </c>
      <c r="D24" t="e">
        <f>VLOOKUP(B24,男子結果1日目!$A:$K,4,FALSE)</f>
        <v>#N/A</v>
      </c>
      <c r="E24" s="17" t="e">
        <f>VLOOKUP(B24,男子結果1日目!$A:$K,8,FALSE)</f>
        <v>#N/A</v>
      </c>
      <c r="F24" s="16"/>
      <c r="G24">
        <f>INDEX(男子結果2日目!A:A,(ROW()-1)*7-3)</f>
        <v>0</v>
      </c>
      <c r="H24" s="8" t="e">
        <f>VLOOKUP(G24,男子結果2日目!$A:$K,2,FALSE)&amp;"-"&amp;VLOOKUP(G24,男子結果2日目!$A:$K,10,FALSE)</f>
        <v>#N/A</v>
      </c>
      <c r="I24" t="e">
        <f>VLOOKUP(G24,男子結果2日目!$A:$K,4,FALSE)</f>
        <v>#N/A</v>
      </c>
      <c r="J24" s="17" t="e">
        <f>VLOOKUP(G24,男子結果2日目!$A:$K,8,FALSE)</f>
        <v>#N/A</v>
      </c>
      <c r="K24" s="16"/>
      <c r="L24">
        <f>INDEX(男子結果3日目!A:A,(ROW()-1)*7-3)</f>
        <v>0</v>
      </c>
      <c r="M24" s="8" t="e">
        <f>VLOOKUP(L24,男子結果3日目!$A:$K,2,FALSE)&amp;"-"&amp;VLOOKUP(L24,男子結果3日目!$A:$K,10,FALSE)</f>
        <v>#N/A</v>
      </c>
      <c r="N24" t="e">
        <f>VLOOKUP(L24,男子結果3日目!$A:$K,4,FALSE)</f>
        <v>#N/A</v>
      </c>
      <c r="O24" s="17" t="e">
        <f>VLOOKUP(L24,男子結果3日目!$A:$K,8,FALSE)</f>
        <v>#N/A</v>
      </c>
    </row>
    <row r="25" spans="1:15" ht="14.25" thickBot="1" x14ac:dyDescent="0.2">
      <c r="A25" s="18"/>
      <c r="B25" s="19">
        <f>INDEX(男子結果1日目!A:A,(ROW()-1)*7-3)</f>
        <v>0</v>
      </c>
      <c r="C25" s="20" t="e">
        <f>VLOOKUP(B25,男子結果1日目!$A:$K,2,FALSE)&amp;"-"&amp;VLOOKUP(B25,男子結果1日目!$A:$K,10,FALSE)</f>
        <v>#N/A</v>
      </c>
      <c r="D25" s="19" t="e">
        <f>VLOOKUP(B25,男子結果1日目!$A:$K,4,FALSE)</f>
        <v>#N/A</v>
      </c>
      <c r="E25" s="21" t="e">
        <f>VLOOKUP(B25,男子結果1日目!$A:$K,8,FALSE)</f>
        <v>#N/A</v>
      </c>
      <c r="F25" s="18"/>
      <c r="G25" s="19">
        <f>INDEX(男子結果2日目!A:A,(ROW()-1)*7-3)</f>
        <v>0</v>
      </c>
      <c r="H25" s="20" t="e">
        <f>VLOOKUP(G25,男子結果2日目!$A:$K,2,FALSE)&amp;"-"&amp;VLOOKUP(G25,男子結果2日目!$A:$K,10,FALSE)</f>
        <v>#N/A</v>
      </c>
      <c r="I25" s="19" t="e">
        <f>VLOOKUP(G25,男子結果2日目!$A:$K,4,FALSE)</f>
        <v>#N/A</v>
      </c>
      <c r="J25" s="21" t="e">
        <f>VLOOKUP(G25,男子結果2日目!$A:$K,8,FALSE)</f>
        <v>#N/A</v>
      </c>
      <c r="K25" s="18"/>
      <c r="L25" s="19">
        <f>INDEX(男子結果3日目!A:A,(ROW()-1)*7-3)</f>
        <v>0</v>
      </c>
      <c r="M25" s="20" t="e">
        <f>VLOOKUP(L25,男子結果3日目!$A:$K,2,FALSE)&amp;"-"&amp;VLOOKUP(L25,男子結果3日目!$A:$K,10,FALSE)</f>
        <v>#N/A</v>
      </c>
      <c r="N25" s="19" t="e">
        <f>VLOOKUP(L25,男子結果3日目!$A:$K,4,FALSE)</f>
        <v>#N/A</v>
      </c>
      <c r="O25" s="21" t="e">
        <f>VLOOKUP(L25,男子結果3日目!$A:$K,8,FALSE)</f>
        <v>#N/A</v>
      </c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1506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男子結果1日目</vt:lpstr>
      <vt:lpstr>女子結果1日目</vt:lpstr>
      <vt:lpstr>男子結果2日目</vt:lpstr>
      <vt:lpstr>女子結果2日目</vt:lpstr>
      <vt:lpstr>男子結果3日目</vt:lpstr>
      <vt:lpstr>女子結果3日目</vt:lpstr>
      <vt:lpstr>msystem</vt:lpstr>
      <vt:lpstr>fsystem</vt:lpstr>
      <vt:lpstr>mgamedata</vt:lpstr>
      <vt:lpstr>fgamedata</vt:lpstr>
      <vt:lpstr>男子勝ち上がり</vt:lpstr>
      <vt:lpstr>女子勝ち上がり</vt:lpstr>
      <vt:lpstr>女子結果1日目!Print_Area</vt:lpstr>
      <vt:lpstr>女子結果2日目!Print_Area</vt:lpstr>
      <vt:lpstr>女子結果3日目!Print_Area</vt:lpstr>
      <vt:lpstr>女子勝ち上がり!Print_Area</vt:lpstr>
      <vt:lpstr>男子結果1日目!Print_Area</vt:lpstr>
      <vt:lpstr>男子結果2日目!Print_Area</vt:lpstr>
      <vt:lpstr>男子結果3日目!Print_Area</vt:lpstr>
      <vt:lpstr>男子勝ち上がり!Print_Area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北見ジュニア広報委員会</dc:creator>
  <cp:lastModifiedBy>kitamijrbasketball@outlook.jp</cp:lastModifiedBy>
  <cp:lastPrinted>2025-09-28T05:52:41Z</cp:lastPrinted>
  <dcterms:created xsi:type="dcterms:W3CDTF">2006-11-03T01:40:06Z</dcterms:created>
  <dcterms:modified xsi:type="dcterms:W3CDTF">2025-09-28T05:52:55Z</dcterms:modified>
</cp:coreProperties>
</file>